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8fsva001\odsb\地域再生\01 作業用フォルダ（地域再生班）\67 過去交付金\◎所管事項説明\◎手数料収入実績調査\◎◎新型コロナ対応（R2）\03_今回の対応経緯\210430_事務連絡（協力枠執行）★★\"/>
    </mc:Choice>
  </mc:AlternateContent>
  <bookViews>
    <workbookView xWindow="0" yWindow="0" windowWidth="23040" windowHeight="9090" tabRatio="919" firstSheet="2" activeTab="3"/>
  </bookViews>
  <sheets>
    <sheet name="表紙" sheetId="6" r:id="rId1"/>
    <sheet name="要請内容の概要" sheetId="12" r:id="rId2"/>
    <sheet name="要請内容の概要 (記載例)" sheetId="10" r:id="rId3"/>
    <sheet name="【全体確認用】総括シート (様式) " sheetId="39" r:id="rId4"/>
    <sheet name="【全体確認用】総括シート (記載例)" sheetId="38" r:id="rId5"/>
    <sheet name="【一律用】対象店舗数 (様式)" sheetId="40" r:id="rId6"/>
    <sheet name="【一律用】対象店舗数 (記載例) " sheetId="7" r:id="rId7"/>
    <sheet name="【規模別用】対象店舗数 (様式)" sheetId="41" r:id="rId8"/>
    <sheet name="【規模別用】対象店舗数 (記載例) " sheetId="26" r:id="rId9"/>
    <sheet name="【まん防用】対象店舗数 (記載例)  " sheetId="19" state="hidden" r:id="rId10"/>
    <sheet name="【平均用】対象店舗数 (様式)  " sheetId="42" r:id="rId11"/>
    <sheet name="【平均用】対象店舗数 (記載例)  " sheetId="37" r:id="rId12"/>
    <sheet name="配分割合" sheetId="13" r:id="rId13"/>
    <sheet name="即時対応算定シート" sheetId="16" r:id="rId14"/>
    <sheet name="即時対応算定シート (記載例)" sheetId="17" r:id="rId15"/>
    <sheet name="集計貼付用" sheetId="14" state="hidden" r:id="rId16"/>
    <sheet name="確認貼付用" sheetId="15" state="hidden" r:id="rId17"/>
  </sheets>
  <definedNames>
    <definedName name="_xlnm.Print_Area" localSheetId="9">'【まん防用】対象店舗数 (記載例)  '!$A$1:$M$76</definedName>
    <definedName name="_xlnm.Print_Area" localSheetId="6">'【一律用】対象店舗数 (記載例) '!$A$1:$W$67</definedName>
    <definedName name="_xlnm.Print_Area" localSheetId="5">'【一律用】対象店舗数 (様式)'!$A$1:$W$67</definedName>
    <definedName name="_xlnm.Print_Area" localSheetId="8">'【規模別用】対象店舗数 (記載例) '!$A$1:$X$74</definedName>
    <definedName name="_xlnm.Print_Area" localSheetId="7">'【規模別用】対象店舗数 (様式)'!$A$1:$X$74</definedName>
    <definedName name="_xlnm.Print_Area" localSheetId="4">'【全体確認用】総括シート (記載例)'!$A$1:$Q$44</definedName>
    <definedName name="_xlnm.Print_Area" localSheetId="3">'【全体確認用】総括シート (様式) '!$A$1:$Q$45</definedName>
    <definedName name="_xlnm.Print_Area" localSheetId="11">'【平均用】対象店舗数 (記載例)  '!$A$1:$X$76</definedName>
    <definedName name="_xlnm.Print_Area" localSheetId="10">'【平均用】対象店舗数 (様式)  '!$A$1:$X$76</definedName>
    <definedName name="_xlnm.Print_Area" localSheetId="15">集計貼付用!$A$1:$M$6</definedName>
    <definedName name="_xlnm.Print_Area" localSheetId="12">配分割合!$A$1:$J$34</definedName>
    <definedName name="_xlnm.Print_Area" localSheetId="0">表紙!$A$1:$J$11</definedName>
    <definedName name="_xlnm.Print_Area" localSheetId="1">要請内容の概要!$A$1:$K$10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5" i="26" l="1"/>
  <c r="V35" i="26"/>
  <c r="U61" i="26"/>
  <c r="V61" i="26"/>
  <c r="T22" i="41"/>
  <c r="W37" i="41"/>
  <c r="W65" i="41"/>
  <c r="W64" i="41"/>
  <c r="W63" i="41"/>
  <c r="W62" i="41"/>
  <c r="W52" i="41"/>
  <c r="W51" i="41"/>
  <c r="W50" i="41"/>
  <c r="W49" i="41"/>
  <c r="W39" i="41"/>
  <c r="W38" i="41"/>
  <c r="W36" i="41"/>
  <c r="W24" i="41"/>
  <c r="W25" i="41"/>
  <c r="W26" i="41"/>
  <c r="W23" i="41"/>
  <c r="V31" i="40"/>
  <c r="V29" i="40"/>
  <c r="V58" i="40"/>
  <c r="V57" i="40"/>
  <c r="V56" i="40"/>
  <c r="V55" i="40"/>
  <c r="V42" i="40"/>
  <c r="V45" i="40"/>
  <c r="V44" i="40"/>
  <c r="V43" i="40"/>
  <c r="V32" i="40"/>
  <c r="V30" i="40"/>
  <c r="V16" i="40"/>
  <c r="V17" i="40"/>
  <c r="V18" i="40"/>
  <c r="V19" i="40"/>
  <c r="E10" i="40"/>
  <c r="J35" i="40"/>
  <c r="J34" i="40"/>
  <c r="J33" i="40"/>
  <c r="O17" i="39" l="1"/>
  <c r="J17" i="39"/>
  <c r="F8" i="39"/>
  <c r="B8" i="39"/>
  <c r="Q209" i="39"/>
  <c r="P209" i="39"/>
  <c r="O209" i="39"/>
  <c r="J209" i="39"/>
  <c r="Q201" i="39"/>
  <c r="P201" i="39"/>
  <c r="O201" i="39"/>
  <c r="J201" i="39"/>
  <c r="Q193" i="39"/>
  <c r="P193" i="39"/>
  <c r="O193" i="39"/>
  <c r="J193" i="39"/>
  <c r="Q185" i="39"/>
  <c r="P185" i="39"/>
  <c r="O185" i="39"/>
  <c r="J185" i="39"/>
  <c r="Q177" i="39"/>
  <c r="P177" i="39"/>
  <c r="O177" i="39"/>
  <c r="J177" i="39"/>
  <c r="Q169" i="39"/>
  <c r="P169" i="39"/>
  <c r="O169" i="39"/>
  <c r="J169" i="39"/>
  <c r="Q161" i="39"/>
  <c r="P161" i="39"/>
  <c r="O161" i="39"/>
  <c r="J161" i="39"/>
  <c r="Q153" i="39"/>
  <c r="P153" i="39"/>
  <c r="O153" i="39"/>
  <c r="J153" i="39"/>
  <c r="Q145" i="39"/>
  <c r="P145" i="39"/>
  <c r="O145" i="39"/>
  <c r="J145" i="39"/>
  <c r="Q137" i="39"/>
  <c r="P137" i="39"/>
  <c r="O137" i="39"/>
  <c r="J137" i="39"/>
  <c r="Q129" i="39"/>
  <c r="P129" i="39"/>
  <c r="O129" i="39"/>
  <c r="J129" i="39"/>
  <c r="Q121" i="39"/>
  <c r="P121" i="39"/>
  <c r="O121" i="39"/>
  <c r="J121" i="39"/>
  <c r="Q113" i="39"/>
  <c r="P113" i="39"/>
  <c r="O113" i="39"/>
  <c r="J113" i="39"/>
  <c r="Q105" i="39"/>
  <c r="P105" i="39"/>
  <c r="O105" i="39"/>
  <c r="J105" i="39"/>
  <c r="Q97" i="39"/>
  <c r="P97" i="39"/>
  <c r="O97" i="39"/>
  <c r="J97" i="39"/>
  <c r="Q89" i="39"/>
  <c r="P89" i="39"/>
  <c r="O89" i="39"/>
  <c r="J89" i="39"/>
  <c r="Q81" i="39"/>
  <c r="P81" i="39"/>
  <c r="O81" i="39"/>
  <c r="J81" i="39"/>
  <c r="Q73" i="39"/>
  <c r="P73" i="39"/>
  <c r="O73" i="39"/>
  <c r="J73" i="39"/>
  <c r="Q65" i="39"/>
  <c r="P65" i="39"/>
  <c r="O65" i="39"/>
  <c r="J65" i="39"/>
  <c r="Q57" i="39"/>
  <c r="P57" i="39"/>
  <c r="O57" i="39"/>
  <c r="J57" i="39"/>
  <c r="Q49" i="39"/>
  <c r="P49" i="39"/>
  <c r="O49" i="39"/>
  <c r="J49" i="39"/>
  <c r="O25" i="39"/>
  <c r="O33" i="39"/>
  <c r="O41" i="39"/>
  <c r="Q41" i="39"/>
  <c r="P41" i="39"/>
  <c r="Q33" i="39"/>
  <c r="P33" i="39"/>
  <c r="Q25" i="39"/>
  <c r="P25" i="39"/>
  <c r="P17" i="39"/>
  <c r="K8" i="39" s="1"/>
  <c r="Q17" i="39" l="1"/>
  <c r="M8" i="39" s="1"/>
  <c r="I8" i="39"/>
  <c r="M68" i="42"/>
  <c r="L68" i="42"/>
  <c r="M67" i="42"/>
  <c r="L67" i="42"/>
  <c r="K67" i="42"/>
  <c r="M66" i="42"/>
  <c r="L66" i="42"/>
  <c r="K66" i="42"/>
  <c r="M65" i="42"/>
  <c r="L65" i="42"/>
  <c r="K65" i="42"/>
  <c r="M64" i="42"/>
  <c r="L64" i="42"/>
  <c r="K64" i="42"/>
  <c r="W63" i="42"/>
  <c r="T63" i="42"/>
  <c r="U63" i="42" s="1"/>
  <c r="M63" i="42"/>
  <c r="L63" i="42"/>
  <c r="K63" i="42"/>
  <c r="M55" i="42"/>
  <c r="L55" i="42"/>
  <c r="M54" i="42"/>
  <c r="L54" i="42"/>
  <c r="K54" i="42"/>
  <c r="M53" i="42"/>
  <c r="L53" i="42"/>
  <c r="K53" i="42"/>
  <c r="M52" i="42"/>
  <c r="L52" i="42"/>
  <c r="K52" i="42"/>
  <c r="M51" i="42"/>
  <c r="L51" i="42"/>
  <c r="K51" i="42"/>
  <c r="W50" i="42"/>
  <c r="T50" i="42"/>
  <c r="V50" i="42" s="1"/>
  <c r="M50" i="42"/>
  <c r="L50" i="42"/>
  <c r="K50" i="42"/>
  <c r="M42" i="42"/>
  <c r="L42" i="42"/>
  <c r="M41" i="42"/>
  <c r="L41" i="42"/>
  <c r="K41" i="42"/>
  <c r="M40" i="42"/>
  <c r="L40" i="42"/>
  <c r="K40" i="42"/>
  <c r="M39" i="42"/>
  <c r="L39" i="42"/>
  <c r="K39" i="42"/>
  <c r="M38" i="42"/>
  <c r="L38" i="42"/>
  <c r="K38" i="42"/>
  <c r="W37" i="42"/>
  <c r="U37" i="42"/>
  <c r="T37" i="42"/>
  <c r="V37" i="42" s="1"/>
  <c r="M37" i="42"/>
  <c r="L37" i="42"/>
  <c r="K37" i="42"/>
  <c r="M29" i="42"/>
  <c r="L29" i="42"/>
  <c r="M28" i="42"/>
  <c r="L28" i="42"/>
  <c r="K28" i="42"/>
  <c r="M27" i="42"/>
  <c r="L27" i="42"/>
  <c r="K27" i="42"/>
  <c r="M26" i="42"/>
  <c r="L26" i="42"/>
  <c r="K26" i="42"/>
  <c r="M25" i="42"/>
  <c r="L25" i="42"/>
  <c r="K25" i="42"/>
  <c r="W24" i="42"/>
  <c r="U24" i="42"/>
  <c r="T24" i="42"/>
  <c r="V24" i="42" s="1"/>
  <c r="M24" i="42"/>
  <c r="L24" i="42"/>
  <c r="K24" i="42"/>
  <c r="Q19" i="42"/>
  <c r="N19" i="42"/>
  <c r="K12" i="42"/>
  <c r="M12" i="42" s="1"/>
  <c r="A4" i="37"/>
  <c r="T19" i="37"/>
  <c r="U19" i="37"/>
  <c r="U63" i="37"/>
  <c r="T63" i="37"/>
  <c r="V63" i="37" s="1"/>
  <c r="T50" i="37"/>
  <c r="V50" i="37" s="1"/>
  <c r="U37" i="37"/>
  <c r="T37" i="37"/>
  <c r="V37" i="37" s="1"/>
  <c r="T24" i="37"/>
  <c r="U24" i="37"/>
  <c r="V24" i="37"/>
  <c r="Q19" i="37"/>
  <c r="W63" i="37"/>
  <c r="W52" i="37"/>
  <c r="W51" i="37"/>
  <c r="W50" i="37"/>
  <c r="W39" i="37"/>
  <c r="W38" i="37"/>
  <c r="W37" i="37"/>
  <c r="W26" i="37"/>
  <c r="W25" i="37"/>
  <c r="W24" i="37"/>
  <c r="N19" i="37"/>
  <c r="K19" i="42" l="1"/>
  <c r="H4" i="42" s="1"/>
  <c r="M19" i="42"/>
  <c r="L12" i="42"/>
  <c r="A4" i="42" s="1"/>
  <c r="W19" i="42"/>
  <c r="U50" i="42"/>
  <c r="U19" i="42" s="1"/>
  <c r="L19" i="42"/>
  <c r="E4" i="42" s="1"/>
  <c r="V19" i="42"/>
  <c r="V63" i="42"/>
  <c r="T19" i="42"/>
  <c r="U50" i="37"/>
  <c r="W19" i="37"/>
  <c r="K61" i="41"/>
  <c r="T48" i="41"/>
  <c r="M66" i="41"/>
  <c r="L66" i="41"/>
  <c r="M65" i="41"/>
  <c r="L65" i="41"/>
  <c r="K65" i="41"/>
  <c r="M64" i="41"/>
  <c r="L64" i="41"/>
  <c r="K64" i="41"/>
  <c r="M63" i="41"/>
  <c r="L63" i="41"/>
  <c r="K63" i="41"/>
  <c r="M62" i="41"/>
  <c r="L62" i="41"/>
  <c r="K62" i="41"/>
  <c r="W61" i="41"/>
  <c r="V61" i="41"/>
  <c r="U61" i="41"/>
  <c r="M61" i="41"/>
  <c r="L61" i="41"/>
  <c r="C61" i="41"/>
  <c r="M53" i="41"/>
  <c r="L53" i="41"/>
  <c r="M52" i="41"/>
  <c r="L52" i="41"/>
  <c r="K52" i="41"/>
  <c r="M51" i="41"/>
  <c r="L51" i="41"/>
  <c r="K51" i="41"/>
  <c r="M50" i="41"/>
  <c r="L50" i="41"/>
  <c r="K50" i="41"/>
  <c r="M49" i="41"/>
  <c r="L49" i="41"/>
  <c r="K49" i="41"/>
  <c r="W48" i="41"/>
  <c r="U48" i="41"/>
  <c r="M48" i="41"/>
  <c r="L48" i="41"/>
  <c r="K48" i="41"/>
  <c r="C48" i="41"/>
  <c r="M40" i="41"/>
  <c r="L40" i="41"/>
  <c r="M39" i="41"/>
  <c r="L39" i="41"/>
  <c r="K39" i="41"/>
  <c r="M38" i="41"/>
  <c r="L38" i="41"/>
  <c r="K38" i="41"/>
  <c r="M37" i="41"/>
  <c r="L37" i="41"/>
  <c r="K37" i="41"/>
  <c r="M36" i="41"/>
  <c r="L36" i="41"/>
  <c r="K36" i="41"/>
  <c r="W35" i="41"/>
  <c r="V35" i="41"/>
  <c r="U35" i="41"/>
  <c r="M35" i="41"/>
  <c r="L35" i="41"/>
  <c r="K35" i="41"/>
  <c r="C35" i="41"/>
  <c r="M27" i="41"/>
  <c r="L27" i="41"/>
  <c r="M26" i="41"/>
  <c r="L26" i="41"/>
  <c r="K26" i="41"/>
  <c r="M25" i="41"/>
  <c r="L25" i="41"/>
  <c r="K25" i="41"/>
  <c r="M24" i="41"/>
  <c r="L24" i="41"/>
  <c r="K24" i="41"/>
  <c r="M23" i="41"/>
  <c r="L23" i="41"/>
  <c r="K23" i="41"/>
  <c r="W22" i="41"/>
  <c r="V22" i="41"/>
  <c r="M22" i="41"/>
  <c r="L22" i="41"/>
  <c r="K22" i="41"/>
  <c r="C22" i="41"/>
  <c r="Q17" i="41"/>
  <c r="N17" i="41"/>
  <c r="K10" i="41"/>
  <c r="M10" i="41" s="1"/>
  <c r="T54" i="40"/>
  <c r="S54" i="40"/>
  <c r="U54" i="40" s="1"/>
  <c r="L59" i="40"/>
  <c r="K59" i="40"/>
  <c r="L58" i="40"/>
  <c r="K58" i="40"/>
  <c r="J58" i="40"/>
  <c r="L57" i="40"/>
  <c r="K57" i="40"/>
  <c r="J57" i="40"/>
  <c r="L56" i="40"/>
  <c r="K56" i="40"/>
  <c r="J56" i="40"/>
  <c r="L55" i="40"/>
  <c r="K55" i="40"/>
  <c r="J55" i="40"/>
  <c r="V54" i="40"/>
  <c r="L46" i="40"/>
  <c r="K46" i="40"/>
  <c r="L45" i="40"/>
  <c r="K45" i="40"/>
  <c r="J45" i="40"/>
  <c r="L44" i="40"/>
  <c r="K44" i="40"/>
  <c r="J44" i="40"/>
  <c r="L43" i="40"/>
  <c r="K43" i="40"/>
  <c r="J43" i="40"/>
  <c r="L42" i="40"/>
  <c r="K42" i="40"/>
  <c r="J42" i="40"/>
  <c r="V41" i="40"/>
  <c r="S41" i="40"/>
  <c r="U41" i="40" s="1"/>
  <c r="L41" i="40"/>
  <c r="K41" i="40"/>
  <c r="J41" i="40"/>
  <c r="L33" i="40"/>
  <c r="K33" i="40"/>
  <c r="L32" i="40"/>
  <c r="K32" i="40"/>
  <c r="J32" i="40"/>
  <c r="L31" i="40"/>
  <c r="K31" i="40"/>
  <c r="J31" i="40"/>
  <c r="L30" i="40"/>
  <c r="K30" i="40"/>
  <c r="J30" i="40"/>
  <c r="L29" i="40"/>
  <c r="K29" i="40"/>
  <c r="J29" i="40"/>
  <c r="V28" i="40"/>
  <c r="S28" i="40"/>
  <c r="U28" i="40" s="1"/>
  <c r="L28" i="40"/>
  <c r="K28" i="40"/>
  <c r="J28" i="40"/>
  <c r="L20" i="40"/>
  <c r="K20" i="40"/>
  <c r="L19" i="40"/>
  <c r="K19" i="40"/>
  <c r="J19" i="40"/>
  <c r="L18" i="40"/>
  <c r="K18" i="40"/>
  <c r="J18" i="40"/>
  <c r="L17" i="40"/>
  <c r="K17" i="40"/>
  <c r="J17" i="40"/>
  <c r="L16" i="40"/>
  <c r="K16" i="40"/>
  <c r="J16" i="40"/>
  <c r="V15" i="40"/>
  <c r="S15" i="40"/>
  <c r="U15" i="40" s="1"/>
  <c r="L15" i="40"/>
  <c r="K15" i="40"/>
  <c r="J15" i="40"/>
  <c r="P10" i="40"/>
  <c r="M10" i="40"/>
  <c r="J41" i="39"/>
  <c r="J33" i="39"/>
  <c r="J25" i="39"/>
  <c r="K17" i="41" l="1"/>
  <c r="M17" i="41"/>
  <c r="L17" i="41"/>
  <c r="A4" i="41" s="1"/>
  <c r="L10" i="41"/>
  <c r="W17" i="41"/>
  <c r="U22" i="41"/>
  <c r="U17" i="41" s="1"/>
  <c r="E4" i="41" s="1"/>
  <c r="V48" i="41"/>
  <c r="V17" i="41" s="1"/>
  <c r="T17" i="41"/>
  <c r="V10" i="40"/>
  <c r="T28" i="40"/>
  <c r="S10" i="40"/>
  <c r="U10" i="40"/>
  <c r="T41" i="40"/>
  <c r="K10" i="40"/>
  <c r="A4" i="40" s="1"/>
  <c r="T15" i="40"/>
  <c r="J10" i="40"/>
  <c r="L10" i="40"/>
  <c r="Q33" i="38"/>
  <c r="Q25" i="38"/>
  <c r="Q17" i="38"/>
  <c r="T10" i="40" l="1"/>
  <c r="E4" i="40" s="1"/>
  <c r="L17" i="26"/>
  <c r="I33" i="38" l="1"/>
  <c r="I44" i="38"/>
  <c r="C43" i="38"/>
  <c r="M41" i="38" l="1"/>
  <c r="C40" i="38"/>
  <c r="C42" i="38"/>
  <c r="C38" i="38"/>
  <c r="L22" i="26" l="1"/>
  <c r="V54" i="7" l="1"/>
  <c r="T22" i="26" l="1"/>
  <c r="U22" i="26" s="1"/>
  <c r="I36" i="38" l="1"/>
  <c r="C35" i="38"/>
  <c r="M33" i="38"/>
  <c r="H33" i="38"/>
  <c r="J33" i="38" s="1"/>
  <c r="C34" i="38"/>
  <c r="C32" i="38"/>
  <c r="C30" i="38"/>
  <c r="M25" i="38"/>
  <c r="C24" i="38"/>
  <c r="C26" i="38"/>
  <c r="H25" i="38"/>
  <c r="I25" i="38"/>
  <c r="J25" i="38" s="1"/>
  <c r="I28" i="38"/>
  <c r="C27" i="38"/>
  <c r="C22" i="38"/>
  <c r="M17" i="38"/>
  <c r="I20" i="38"/>
  <c r="I17" i="38"/>
  <c r="H17" i="38"/>
  <c r="C19" i="38"/>
  <c r="C18" i="38"/>
  <c r="C16" i="38"/>
  <c r="C14" i="38"/>
  <c r="J17" i="38" l="1"/>
  <c r="V42" i="7"/>
  <c r="V43" i="7"/>
  <c r="V44" i="7"/>
  <c r="V41" i="7"/>
  <c r="V29" i="7"/>
  <c r="V30" i="7"/>
  <c r="V31" i="7"/>
  <c r="V28" i="7"/>
  <c r="V17" i="7"/>
  <c r="V18" i="7"/>
  <c r="V16" i="7"/>
  <c r="V15" i="7"/>
  <c r="P10" i="7"/>
  <c r="M10" i="7"/>
  <c r="W62" i="26"/>
  <c r="W61" i="26"/>
  <c r="W50" i="26"/>
  <c r="W49" i="26"/>
  <c r="W48" i="26"/>
  <c r="W37" i="26"/>
  <c r="W36" i="26"/>
  <c r="W35" i="26"/>
  <c r="W23" i="26"/>
  <c r="W24" i="26"/>
  <c r="W22" i="26"/>
  <c r="Q17" i="26"/>
  <c r="I41" i="38" s="1"/>
  <c r="N17" i="26"/>
  <c r="H41" i="38" s="1"/>
  <c r="J41" i="38" l="1"/>
  <c r="W17" i="26"/>
  <c r="V10" i="7"/>
  <c r="V19" i="37"/>
  <c r="M68" i="37"/>
  <c r="L68" i="37"/>
  <c r="M67" i="37"/>
  <c r="L67" i="37"/>
  <c r="K67" i="37"/>
  <c r="M66" i="37"/>
  <c r="L66" i="37"/>
  <c r="K66" i="37"/>
  <c r="M65" i="37"/>
  <c r="L65" i="37"/>
  <c r="K65" i="37"/>
  <c r="M64" i="37"/>
  <c r="L64" i="37"/>
  <c r="K64" i="37"/>
  <c r="M63" i="37"/>
  <c r="L63" i="37"/>
  <c r="L19" i="37" s="1"/>
  <c r="E4" i="37" s="1"/>
  <c r="K63" i="37"/>
  <c r="M55" i="37"/>
  <c r="L55" i="37"/>
  <c r="M54" i="37"/>
  <c r="L54" i="37"/>
  <c r="K54" i="37"/>
  <c r="M53" i="37"/>
  <c r="L53" i="37"/>
  <c r="K53" i="37"/>
  <c r="M52" i="37"/>
  <c r="L52" i="37"/>
  <c r="K52" i="37"/>
  <c r="M51" i="37"/>
  <c r="L51" i="37"/>
  <c r="K51" i="37"/>
  <c r="M50" i="37"/>
  <c r="L50" i="37"/>
  <c r="K50" i="37"/>
  <c r="C50" i="37"/>
  <c r="M42" i="37"/>
  <c r="L42" i="37"/>
  <c r="M41" i="37"/>
  <c r="L41" i="37"/>
  <c r="K41" i="37"/>
  <c r="M40" i="37"/>
  <c r="L40" i="37"/>
  <c r="K40" i="37"/>
  <c r="M39" i="37"/>
  <c r="L39" i="37"/>
  <c r="K39" i="37"/>
  <c r="M38" i="37"/>
  <c r="L38" i="37"/>
  <c r="K38" i="37"/>
  <c r="M37" i="37"/>
  <c r="L37" i="37"/>
  <c r="K37" i="37"/>
  <c r="K19" i="37" s="1"/>
  <c r="H4" i="37" s="1"/>
  <c r="C37" i="37"/>
  <c r="M29" i="37"/>
  <c r="L29" i="37"/>
  <c r="M28" i="37"/>
  <c r="L28" i="37"/>
  <c r="K28" i="37"/>
  <c r="M27" i="37"/>
  <c r="L27" i="37"/>
  <c r="K27" i="37"/>
  <c r="M26" i="37"/>
  <c r="L26" i="37"/>
  <c r="K26" i="37"/>
  <c r="M25" i="37"/>
  <c r="L25" i="37"/>
  <c r="K25" i="37"/>
  <c r="M24" i="37"/>
  <c r="M19" i="37" s="1"/>
  <c r="L24" i="37"/>
  <c r="K24" i="37"/>
  <c r="C24" i="37"/>
  <c r="M12" i="37"/>
  <c r="L12" i="37"/>
  <c r="K12" i="37"/>
  <c r="P41" i="38" l="1"/>
  <c r="Q41" i="38" s="1"/>
  <c r="S28" i="7"/>
  <c r="U28" i="7" s="1"/>
  <c r="S41" i="7"/>
  <c r="U41" i="7" s="1"/>
  <c r="S15" i="7"/>
  <c r="U15" i="7" s="1"/>
  <c r="T28" i="7" l="1"/>
  <c r="K25" i="38" s="1"/>
  <c r="U10" i="7"/>
  <c r="S10" i="7"/>
  <c r="T15" i="7"/>
  <c r="T41" i="7"/>
  <c r="T48" i="26"/>
  <c r="U48" i="26" s="1"/>
  <c r="U17" i="26" s="1"/>
  <c r="P25" i="38" l="1"/>
  <c r="O25" i="38"/>
  <c r="K17" i="38"/>
  <c r="T10" i="7"/>
  <c r="K33" i="38"/>
  <c r="E4" i="7"/>
  <c r="V48" i="26"/>
  <c r="T17" i="26"/>
  <c r="V22" i="26"/>
  <c r="V17" i="26" s="1"/>
  <c r="O33" i="38" l="1"/>
  <c r="P33" i="38"/>
  <c r="O17" i="38"/>
  <c r="P17" i="38"/>
  <c r="K41" i="38"/>
  <c r="M66" i="26"/>
  <c r="L66" i="26"/>
  <c r="M65" i="26"/>
  <c r="L65" i="26"/>
  <c r="K65" i="26"/>
  <c r="M64" i="26"/>
  <c r="L64" i="26"/>
  <c r="K64" i="26"/>
  <c r="M63" i="26"/>
  <c r="L63" i="26"/>
  <c r="K63" i="26"/>
  <c r="M62" i="26"/>
  <c r="L62" i="26"/>
  <c r="K62" i="26"/>
  <c r="M61" i="26"/>
  <c r="L61" i="26"/>
  <c r="K61" i="26"/>
  <c r="C61" i="26"/>
  <c r="M53" i="26"/>
  <c r="L53" i="26"/>
  <c r="M52" i="26"/>
  <c r="L52" i="26"/>
  <c r="K52" i="26"/>
  <c r="M51" i="26"/>
  <c r="L51" i="26"/>
  <c r="K51" i="26"/>
  <c r="M50" i="26"/>
  <c r="L50" i="26"/>
  <c r="K50" i="26"/>
  <c r="M49" i="26"/>
  <c r="L49" i="26"/>
  <c r="K49" i="26"/>
  <c r="M48" i="26"/>
  <c r="L48" i="26"/>
  <c r="K48" i="26"/>
  <c r="C48" i="26"/>
  <c r="M40" i="26"/>
  <c r="L40" i="26"/>
  <c r="M39" i="26"/>
  <c r="L39" i="26"/>
  <c r="K39" i="26"/>
  <c r="M38" i="26"/>
  <c r="L38" i="26"/>
  <c r="K38" i="26"/>
  <c r="M37" i="26"/>
  <c r="L37" i="26"/>
  <c r="K37" i="26"/>
  <c r="M36" i="26"/>
  <c r="L36" i="26"/>
  <c r="K36" i="26"/>
  <c r="M35" i="26"/>
  <c r="L35" i="26"/>
  <c r="K35" i="26"/>
  <c r="C35" i="26"/>
  <c r="M27" i="26"/>
  <c r="L27" i="26"/>
  <c r="M26" i="26"/>
  <c r="L26" i="26"/>
  <c r="K26" i="26"/>
  <c r="M25" i="26"/>
  <c r="L25" i="26"/>
  <c r="K25" i="26"/>
  <c r="M24" i="26"/>
  <c r="L24" i="26"/>
  <c r="K24" i="26"/>
  <c r="M23" i="26"/>
  <c r="L23" i="26"/>
  <c r="K23" i="26"/>
  <c r="M22" i="26"/>
  <c r="M17" i="26" s="1"/>
  <c r="K22" i="26"/>
  <c r="C22" i="26"/>
  <c r="K10" i="26"/>
  <c r="M10" i="26" s="1"/>
  <c r="A4" i="26" l="1"/>
  <c r="E41" i="38"/>
  <c r="O41" i="38" s="1"/>
  <c r="F8" i="38"/>
  <c r="E4" i="26"/>
  <c r="K17" i="26"/>
  <c r="L10" i="26"/>
  <c r="K8" i="38" l="1"/>
  <c r="M8" i="38"/>
  <c r="C63" i="19"/>
  <c r="C37" i="19" l="1"/>
  <c r="C24" i="19"/>
  <c r="C50" i="19"/>
  <c r="K12" i="19" l="1"/>
  <c r="L12" i="19" l="1"/>
  <c r="A4" i="19" s="1"/>
  <c r="M12" i="19"/>
  <c r="M68" i="19"/>
  <c r="L68" i="19"/>
  <c r="M67" i="19"/>
  <c r="L67" i="19"/>
  <c r="K67" i="19"/>
  <c r="M66" i="19"/>
  <c r="L66" i="19"/>
  <c r="K66" i="19"/>
  <c r="M65" i="19"/>
  <c r="L65" i="19"/>
  <c r="K65" i="19"/>
  <c r="M64" i="19"/>
  <c r="L64" i="19"/>
  <c r="K64" i="19"/>
  <c r="M63" i="19"/>
  <c r="L63" i="19"/>
  <c r="K63" i="19"/>
  <c r="M55" i="19"/>
  <c r="L55" i="19"/>
  <c r="M54" i="19"/>
  <c r="L54" i="19"/>
  <c r="K54" i="19"/>
  <c r="M53" i="19"/>
  <c r="L53" i="19"/>
  <c r="K53" i="19"/>
  <c r="M52" i="19"/>
  <c r="L52" i="19"/>
  <c r="K52" i="19"/>
  <c r="M51" i="19"/>
  <c r="L51" i="19"/>
  <c r="K51" i="19"/>
  <c r="M50" i="19"/>
  <c r="L50" i="19"/>
  <c r="K50" i="19"/>
  <c r="M42" i="19"/>
  <c r="L42" i="19"/>
  <c r="M41" i="19"/>
  <c r="L41" i="19"/>
  <c r="K41" i="19"/>
  <c r="M40" i="19"/>
  <c r="L40" i="19"/>
  <c r="K40" i="19"/>
  <c r="M39" i="19"/>
  <c r="L39" i="19"/>
  <c r="K39" i="19"/>
  <c r="M38" i="19"/>
  <c r="L38" i="19"/>
  <c r="K38" i="19"/>
  <c r="M37" i="19"/>
  <c r="L37" i="19"/>
  <c r="K37" i="19"/>
  <c r="M29" i="19"/>
  <c r="L29" i="19"/>
  <c r="M28" i="19"/>
  <c r="L28" i="19"/>
  <c r="K28" i="19"/>
  <c r="M27" i="19"/>
  <c r="L27" i="19"/>
  <c r="K27" i="19"/>
  <c r="M26" i="19"/>
  <c r="L26" i="19"/>
  <c r="K26" i="19"/>
  <c r="M25" i="19"/>
  <c r="L25" i="19"/>
  <c r="K25" i="19"/>
  <c r="M24" i="19"/>
  <c r="L24" i="19"/>
  <c r="K24" i="19"/>
  <c r="L19" i="19" l="1"/>
  <c r="E4" i="19" s="1"/>
  <c r="K19" i="19"/>
  <c r="H4" i="19" s="1"/>
  <c r="M19" i="19"/>
  <c r="G15" i="17" l="1"/>
  <c r="F15" i="17"/>
  <c r="H14" i="17"/>
  <c r="H13" i="17"/>
  <c r="H12" i="17"/>
  <c r="H11" i="17"/>
  <c r="H10" i="17"/>
  <c r="H9" i="17"/>
  <c r="H8" i="17"/>
  <c r="H7" i="17"/>
  <c r="H6" i="17"/>
  <c r="H5" i="17"/>
  <c r="H15" i="17" s="1"/>
  <c r="D5" i="17"/>
  <c r="C5" i="17"/>
  <c r="G15" i="16"/>
  <c r="F15" i="16"/>
  <c r="H14" i="16"/>
  <c r="H13" i="16"/>
  <c r="H12" i="16"/>
  <c r="H11" i="16"/>
  <c r="H10" i="16"/>
  <c r="H9" i="16"/>
  <c r="H8" i="16"/>
  <c r="H7" i="16"/>
  <c r="H6" i="16"/>
  <c r="H5" i="16"/>
  <c r="H15" i="16" s="1"/>
  <c r="D5" i="16"/>
  <c r="C5" i="16"/>
  <c r="L6" i="14" l="1"/>
  <c r="H6" i="14"/>
  <c r="G6" i="14"/>
  <c r="F6" i="14"/>
  <c r="E6" i="14"/>
  <c r="D6" i="14"/>
  <c r="C6" i="14"/>
  <c r="B6" i="14"/>
  <c r="L9" i="15" l="1"/>
  <c r="L6" i="15" s="1"/>
  <c r="K9" i="15"/>
  <c r="K7" i="15" s="1"/>
  <c r="J9" i="15"/>
  <c r="J5" i="15" s="1"/>
  <c r="H7" i="15"/>
  <c r="H6" i="15"/>
  <c r="H5" i="15"/>
  <c r="H4" i="15"/>
  <c r="L4" i="15" l="1"/>
  <c r="L5" i="15"/>
  <c r="K4" i="15"/>
  <c r="K5" i="15"/>
  <c r="J7" i="15"/>
  <c r="J4" i="15"/>
  <c r="J6" i="15"/>
  <c r="L7" i="15"/>
  <c r="K6" i="15"/>
  <c r="I7" i="15"/>
  <c r="I6" i="15"/>
  <c r="I5" i="15"/>
  <c r="I4" i="15"/>
  <c r="D7" i="15"/>
  <c r="D6" i="15"/>
  <c r="D5" i="15"/>
  <c r="D4" i="15"/>
  <c r="C7" i="15"/>
  <c r="C6" i="15"/>
  <c r="C5" i="15"/>
  <c r="C4" i="15"/>
  <c r="M6" i="14" l="1"/>
  <c r="I6" i="14" l="1"/>
  <c r="J6" i="14" l="1"/>
  <c r="K6" i="14"/>
  <c r="J58" i="7"/>
  <c r="J57" i="7"/>
  <c r="J56" i="7"/>
  <c r="J55" i="7"/>
  <c r="J45" i="7"/>
  <c r="J44" i="7"/>
  <c r="J43" i="7"/>
  <c r="J42" i="7"/>
  <c r="J41" i="7"/>
  <c r="J32" i="7"/>
  <c r="J31" i="7"/>
  <c r="J30" i="7"/>
  <c r="J29" i="7"/>
  <c r="J28" i="7"/>
  <c r="J17" i="7"/>
  <c r="J18" i="7"/>
  <c r="J19" i="7"/>
  <c r="J16" i="7"/>
  <c r="J15" i="7"/>
  <c r="L59" i="7"/>
  <c r="K59" i="7"/>
  <c r="L58" i="7"/>
  <c r="K58" i="7"/>
  <c r="L57" i="7"/>
  <c r="K57" i="7"/>
  <c r="L56" i="7"/>
  <c r="K56" i="7"/>
  <c r="L55" i="7"/>
  <c r="K55" i="7"/>
  <c r="L46" i="7"/>
  <c r="K46" i="7"/>
  <c r="L45" i="7"/>
  <c r="K45" i="7"/>
  <c r="L44" i="7"/>
  <c r="K44" i="7"/>
  <c r="L43" i="7"/>
  <c r="K43" i="7"/>
  <c r="L42" i="7"/>
  <c r="K42" i="7"/>
  <c r="L41" i="7"/>
  <c r="K41" i="7"/>
  <c r="E33" i="38" s="1"/>
  <c r="L33" i="7"/>
  <c r="K33" i="7"/>
  <c r="L32" i="7"/>
  <c r="K32" i="7"/>
  <c r="L31" i="7"/>
  <c r="K31" i="7"/>
  <c r="L30" i="7"/>
  <c r="K30" i="7"/>
  <c r="L29" i="7"/>
  <c r="K29" i="7"/>
  <c r="L28" i="7"/>
  <c r="K28" i="7"/>
  <c r="E25" i="38" s="1"/>
  <c r="I8" i="38" s="1"/>
  <c r="L20" i="7"/>
  <c r="K20" i="7"/>
  <c r="L19" i="7"/>
  <c r="K19" i="7"/>
  <c r="L18" i="7"/>
  <c r="K18" i="7"/>
  <c r="L17" i="7"/>
  <c r="K17" i="7"/>
  <c r="L16" i="7"/>
  <c r="K16" i="7"/>
  <c r="L15" i="7"/>
  <c r="K15" i="7"/>
  <c r="E17" i="38" s="1"/>
  <c r="B8" i="38" s="1"/>
  <c r="J10" i="7" l="1"/>
  <c r="K10" i="7"/>
  <c r="A4" i="7" s="1"/>
  <c r="L10" i="7"/>
  <c r="E10" i="7"/>
</calcChain>
</file>

<file path=xl/sharedStrings.xml><?xml version="1.0" encoding="utf-8"?>
<sst xmlns="http://schemas.openxmlformats.org/spreadsheetml/2006/main" count="1372" uniqueCount="211">
  <si>
    <t>要請内容</t>
    <rPh sb="0" eb="2">
      <t>ヨウセイ</t>
    </rPh>
    <rPh sb="2" eb="4">
      <t>ナイヨウ</t>
    </rPh>
    <phoneticPr fontId="1"/>
  </si>
  <si>
    <t>対象業種</t>
    <rPh sb="0" eb="2">
      <t>タイショウ</t>
    </rPh>
    <rPh sb="2" eb="4">
      <t>ギョウシュ</t>
    </rPh>
    <phoneticPr fontId="1"/>
  </si>
  <si>
    <t>効果の考え方</t>
    <rPh sb="0" eb="2">
      <t>コウカ</t>
    </rPh>
    <rPh sb="3" eb="4">
      <t>カンガ</t>
    </rPh>
    <rPh sb="5" eb="6">
      <t>カタ</t>
    </rPh>
    <phoneticPr fontId="1"/>
  </si>
  <si>
    <t>対象区域</t>
    <rPh sb="0" eb="2">
      <t>タイショウ</t>
    </rPh>
    <rPh sb="2" eb="4">
      <t>クイキ</t>
    </rPh>
    <phoneticPr fontId="1"/>
  </si>
  <si>
    <t>対象外</t>
    <rPh sb="0" eb="2">
      <t>タイショウ</t>
    </rPh>
    <rPh sb="2" eb="3">
      <t>ガイ</t>
    </rPh>
    <phoneticPr fontId="1"/>
  </si>
  <si>
    <t>要請日数</t>
    <rPh sb="0" eb="2">
      <t>ヨウセイ</t>
    </rPh>
    <rPh sb="2" eb="4">
      <t>ニッスウ</t>
    </rPh>
    <phoneticPr fontId="1"/>
  </si>
  <si>
    <t>　対象内総数</t>
    <rPh sb="1" eb="3">
      <t>タイショウ</t>
    </rPh>
    <rPh sb="3" eb="4">
      <t>ナイ</t>
    </rPh>
    <rPh sb="4" eb="6">
      <t>ソウスウ</t>
    </rPh>
    <phoneticPr fontId="1"/>
  </si>
  <si>
    <t>　対象外総数</t>
    <rPh sb="1" eb="3">
      <t>タイショウ</t>
    </rPh>
    <rPh sb="3" eb="4">
      <t>ガイ</t>
    </rPh>
    <rPh sb="4" eb="6">
      <t>ソウスウ</t>
    </rPh>
    <phoneticPr fontId="1"/>
  </si>
  <si>
    <t>内訳</t>
    <rPh sb="0" eb="2">
      <t>ウチワケ</t>
    </rPh>
    <phoneticPr fontId="1"/>
  </si>
  <si>
    <t>接待を伴う飲食店</t>
    <rPh sb="0" eb="2">
      <t>セッタイ</t>
    </rPh>
    <rPh sb="3" eb="4">
      <t>トモナ</t>
    </rPh>
    <rPh sb="5" eb="7">
      <t>インショク</t>
    </rPh>
    <rPh sb="7" eb="8">
      <t>テン</t>
    </rPh>
    <phoneticPr fontId="1"/>
  </si>
  <si>
    <t>１日当たりの
協力金額</t>
    <rPh sb="1" eb="2">
      <t>ニチ</t>
    </rPh>
    <rPh sb="2" eb="3">
      <t>ア</t>
    </rPh>
    <rPh sb="7" eb="9">
      <t>キョウリョク</t>
    </rPh>
    <rPh sb="9" eb="11">
      <t>キンガク</t>
    </rPh>
    <phoneticPr fontId="1"/>
  </si>
  <si>
    <t>酒類を提供する飲食店</t>
    <rPh sb="0" eb="2">
      <t>サケルイ</t>
    </rPh>
    <rPh sb="3" eb="5">
      <t>テイキョウ</t>
    </rPh>
    <rPh sb="7" eb="9">
      <t>インショク</t>
    </rPh>
    <rPh sb="9" eb="10">
      <t>テン</t>
    </rPh>
    <phoneticPr fontId="1"/>
  </si>
  <si>
    <t>ゲームセンター</t>
    <phoneticPr fontId="1"/>
  </si>
  <si>
    <t>○○都道府県の
食品衛生法上の飲食店
営業許可件数</t>
    <rPh sb="2" eb="6">
      <t>トドウフケン</t>
    </rPh>
    <rPh sb="8" eb="10">
      <t>ショクヒン</t>
    </rPh>
    <rPh sb="10" eb="13">
      <t>エイセイホウ</t>
    </rPh>
    <rPh sb="13" eb="14">
      <t>ジョウ</t>
    </rPh>
    <rPh sb="15" eb="17">
      <t>インショク</t>
    </rPh>
    <rPh sb="17" eb="18">
      <t>テン</t>
    </rPh>
    <rPh sb="19" eb="21">
      <t>エイギョウ</t>
    </rPh>
    <rPh sb="21" eb="23">
      <t>キョカ</t>
    </rPh>
    <rPh sb="23" eb="25">
      <t>ケンスウ</t>
    </rPh>
    <phoneticPr fontId="1"/>
  </si>
  <si>
    <t>総数</t>
    <rPh sb="0" eb="2">
      <t>ソウスウ</t>
    </rPh>
    <phoneticPr fontId="1"/>
  </si>
  <si>
    <t>対象内</t>
    <rPh sb="0" eb="2">
      <t>タイショウ</t>
    </rPh>
    <rPh sb="2" eb="3">
      <t>ナイ</t>
    </rPh>
    <phoneticPr fontId="1"/>
  </si>
  <si>
    <t>都道府県名</t>
    <rPh sb="0" eb="4">
      <t>トドウフケン</t>
    </rPh>
    <rPh sb="4" eb="5">
      <t>メイ</t>
    </rPh>
    <phoneticPr fontId="1"/>
  </si>
  <si>
    <t>電話番号</t>
    <rPh sb="0" eb="2">
      <t>デンワ</t>
    </rPh>
    <rPh sb="2" eb="4">
      <t>バンゴウ</t>
    </rPh>
    <phoneticPr fontId="1"/>
  </si>
  <si>
    <t>メールアドレス</t>
    <phoneticPr fontId="1"/>
  </si>
  <si>
    <t>実施期間</t>
    <rPh sb="0" eb="2">
      <t>ジッシ</t>
    </rPh>
    <rPh sb="2" eb="4">
      <t>キカン</t>
    </rPh>
    <phoneticPr fontId="1"/>
  </si>
  <si>
    <t>要請内容</t>
    <rPh sb="0" eb="2">
      <t>ヨウセイ</t>
    </rPh>
    <rPh sb="2" eb="4">
      <t>ナイヨウ</t>
    </rPh>
    <phoneticPr fontId="1"/>
  </si>
  <si>
    <t>休業要請</t>
    <rPh sb="0" eb="2">
      <t>キュウギョウ</t>
    </rPh>
    <rPh sb="2" eb="4">
      <t>ヨウセイ</t>
    </rPh>
    <phoneticPr fontId="1"/>
  </si>
  <si>
    <t>営業時間短縮要請</t>
    <rPh sb="0" eb="2">
      <t>エイギョウ</t>
    </rPh>
    <rPh sb="2" eb="4">
      <t>ジカン</t>
    </rPh>
    <rPh sb="4" eb="6">
      <t>タンシュク</t>
    </rPh>
    <rPh sb="6" eb="8">
      <t>ヨウセイ</t>
    </rPh>
    <phoneticPr fontId="1"/>
  </si>
  <si>
    <t>A市B地域</t>
    <rPh sb="1" eb="2">
      <t>シ</t>
    </rPh>
    <rPh sb="3" eb="5">
      <t>チイキ</t>
    </rPh>
    <phoneticPr fontId="1"/>
  </si>
  <si>
    <t>C市D地域</t>
    <rPh sb="1" eb="2">
      <t>シ</t>
    </rPh>
    <rPh sb="3" eb="5">
      <t>チイキ</t>
    </rPh>
    <phoneticPr fontId="1"/>
  </si>
  <si>
    <t>国負担額</t>
    <rPh sb="0" eb="1">
      <t>クニ</t>
    </rPh>
    <rPh sb="1" eb="3">
      <t>フタン</t>
    </rPh>
    <rPh sb="3" eb="4">
      <t>ガク</t>
    </rPh>
    <phoneticPr fontId="1"/>
  </si>
  <si>
    <t>地方
負担額</t>
    <rPh sb="0" eb="2">
      <t>チホウ</t>
    </rPh>
    <rPh sb="3" eb="5">
      <t>フタン</t>
    </rPh>
    <rPh sb="5" eb="6">
      <t>ガク</t>
    </rPh>
    <phoneticPr fontId="1"/>
  </si>
  <si>
    <t>総額(千円）
※</t>
    <rPh sb="0" eb="2">
      <t>ソウガク</t>
    </rPh>
    <rPh sb="3" eb="5">
      <t>センエン</t>
    </rPh>
    <phoneticPr fontId="1"/>
  </si>
  <si>
    <t>対象区域内の
要請対象者</t>
    <rPh sb="0" eb="2">
      <t>タイショウ</t>
    </rPh>
    <rPh sb="2" eb="4">
      <t>クイキ</t>
    </rPh>
    <rPh sb="4" eb="5">
      <t>ナイ</t>
    </rPh>
    <rPh sb="7" eb="9">
      <t>ヨウセイ</t>
    </rPh>
    <rPh sb="9" eb="11">
      <t>タイショウ</t>
    </rPh>
    <rPh sb="11" eb="12">
      <t>モノ</t>
    </rPh>
    <phoneticPr fontId="1"/>
  </si>
  <si>
    <t>[12/1～12/20までの期間]
A市B地区
[12/11～12/24までの期間]
C市D地区</t>
    <rPh sb="14" eb="16">
      <t>キカン</t>
    </rPh>
    <rPh sb="19" eb="20">
      <t>シ</t>
    </rPh>
    <rPh sb="21" eb="23">
      <t>チク</t>
    </rPh>
    <rPh sb="44" eb="45">
      <t>シ</t>
    </rPh>
    <rPh sb="46" eb="48">
      <t>チク</t>
    </rPh>
    <phoneticPr fontId="1"/>
  </si>
  <si>
    <t>12/11～12/24</t>
    <phoneticPr fontId="1"/>
  </si>
  <si>
    <t>接待を伴う飲食店に対し休業要請
酒類を提供する飲食店等に対し営業時間の朝５時から夜10時までの短縮を要請</t>
    <rPh sb="0" eb="2">
      <t>セッタイ</t>
    </rPh>
    <rPh sb="3" eb="4">
      <t>トモナ</t>
    </rPh>
    <rPh sb="5" eb="7">
      <t>インショク</t>
    </rPh>
    <rPh sb="7" eb="8">
      <t>テン</t>
    </rPh>
    <rPh sb="9" eb="10">
      <t>タイ</t>
    </rPh>
    <rPh sb="11" eb="13">
      <t>キュウギョウ</t>
    </rPh>
    <rPh sb="13" eb="15">
      <t>ヨウセイ</t>
    </rPh>
    <rPh sb="16" eb="18">
      <t>サケルイ</t>
    </rPh>
    <rPh sb="19" eb="21">
      <t>テイキョウ</t>
    </rPh>
    <rPh sb="23" eb="25">
      <t>インショク</t>
    </rPh>
    <rPh sb="25" eb="26">
      <t>テン</t>
    </rPh>
    <rPh sb="26" eb="27">
      <t>ナド</t>
    </rPh>
    <rPh sb="28" eb="29">
      <t>タイ</t>
    </rPh>
    <rPh sb="30" eb="32">
      <t>エイギョウ</t>
    </rPh>
    <rPh sb="32" eb="34">
      <t>ジカン</t>
    </rPh>
    <rPh sb="35" eb="36">
      <t>アサ</t>
    </rPh>
    <rPh sb="37" eb="38">
      <t>ジ</t>
    </rPh>
    <rPh sb="40" eb="41">
      <t>ヨル</t>
    </rPh>
    <rPh sb="43" eb="44">
      <t>ジ</t>
    </rPh>
    <rPh sb="47" eb="49">
      <t>タンシュク</t>
    </rPh>
    <rPh sb="50" eb="52">
      <t>ヨウセイ</t>
    </rPh>
    <phoneticPr fontId="1"/>
  </si>
  <si>
    <t>県内の食品衛生法に基づく飲食店営業許可件数が多いA市B地区を対象に集中的に営業時間短縮等を実施することで早期の感染拡大の防止を図ることとしている。また、C市においても感染者数が増加してきたことから飲食店が多く存在するC市D地区に対しても営業時間短縮等を実施することとした。</t>
    <rPh sb="0" eb="2">
      <t>ケンナイ</t>
    </rPh>
    <rPh sb="3" eb="5">
      <t>ショクヒン</t>
    </rPh>
    <rPh sb="5" eb="7">
      <t>エイセイ</t>
    </rPh>
    <rPh sb="7" eb="8">
      <t>ホウ</t>
    </rPh>
    <rPh sb="9" eb="10">
      <t>モト</t>
    </rPh>
    <rPh sb="12" eb="14">
      <t>インショク</t>
    </rPh>
    <rPh sb="14" eb="15">
      <t>テン</t>
    </rPh>
    <rPh sb="15" eb="17">
      <t>エイギョウ</t>
    </rPh>
    <rPh sb="17" eb="19">
      <t>キョカ</t>
    </rPh>
    <rPh sb="19" eb="21">
      <t>ケンスウ</t>
    </rPh>
    <rPh sb="22" eb="23">
      <t>オオ</t>
    </rPh>
    <rPh sb="25" eb="26">
      <t>シ</t>
    </rPh>
    <rPh sb="27" eb="29">
      <t>チク</t>
    </rPh>
    <rPh sb="30" eb="32">
      <t>タイショウ</t>
    </rPh>
    <rPh sb="33" eb="36">
      <t>シュウチュウテキ</t>
    </rPh>
    <rPh sb="37" eb="39">
      <t>エイギョウ</t>
    </rPh>
    <rPh sb="39" eb="41">
      <t>ジカン</t>
    </rPh>
    <rPh sb="41" eb="43">
      <t>タンシュク</t>
    </rPh>
    <rPh sb="43" eb="44">
      <t>ナド</t>
    </rPh>
    <rPh sb="45" eb="47">
      <t>ジッシ</t>
    </rPh>
    <rPh sb="52" eb="54">
      <t>ソウキ</t>
    </rPh>
    <rPh sb="55" eb="57">
      <t>カンセン</t>
    </rPh>
    <rPh sb="57" eb="59">
      <t>カクダイ</t>
    </rPh>
    <rPh sb="60" eb="62">
      <t>ボウシ</t>
    </rPh>
    <rPh sb="63" eb="64">
      <t>ハカ</t>
    </rPh>
    <rPh sb="77" eb="78">
      <t>シ</t>
    </rPh>
    <rPh sb="83" eb="86">
      <t>カンセンシャ</t>
    </rPh>
    <rPh sb="86" eb="87">
      <t>スウ</t>
    </rPh>
    <rPh sb="88" eb="90">
      <t>ゾウカ</t>
    </rPh>
    <rPh sb="98" eb="100">
      <t>インショク</t>
    </rPh>
    <rPh sb="100" eb="101">
      <t>テン</t>
    </rPh>
    <rPh sb="102" eb="103">
      <t>オオ</t>
    </rPh>
    <rPh sb="104" eb="106">
      <t>ソンザイ</t>
    </rPh>
    <rPh sb="109" eb="110">
      <t>シ</t>
    </rPh>
    <rPh sb="111" eb="113">
      <t>チク</t>
    </rPh>
    <rPh sb="114" eb="115">
      <t>タイ</t>
    </rPh>
    <rPh sb="118" eb="120">
      <t>エイギョウ</t>
    </rPh>
    <rPh sb="120" eb="122">
      <t>ジカン</t>
    </rPh>
    <rPh sb="122" eb="124">
      <t>タンシュク</t>
    </rPh>
    <rPh sb="124" eb="125">
      <t>ナド</t>
    </rPh>
    <rPh sb="126" eb="128">
      <t>ジッシ</t>
    </rPh>
    <phoneticPr fontId="1"/>
  </si>
  <si>
    <t>対象期間</t>
    <rPh sb="0" eb="2">
      <t>タイショウ</t>
    </rPh>
    <rPh sb="2" eb="4">
      <t>キカン</t>
    </rPh>
    <phoneticPr fontId="1"/>
  </si>
  <si>
    <t>担当部局課名</t>
    <rPh sb="0" eb="2">
      <t>タントウ</t>
    </rPh>
    <rPh sb="2" eb="4">
      <t>ブキョク</t>
    </rPh>
    <rPh sb="4" eb="5">
      <t>カ</t>
    </rPh>
    <rPh sb="5" eb="6">
      <t>メイ</t>
    </rPh>
    <phoneticPr fontId="1"/>
  </si>
  <si>
    <t>担当者氏名
(役職含む）</t>
    <rPh sb="0" eb="3">
      <t>タントウシャ</t>
    </rPh>
    <rPh sb="3" eb="5">
      <t>シメイ</t>
    </rPh>
    <rPh sb="7" eb="9">
      <t>ヤクショク</t>
    </rPh>
    <rPh sb="9" eb="10">
      <t>フク</t>
    </rPh>
    <phoneticPr fontId="1"/>
  </si>
  <si>
    <t>[12/1～12/20までの期間]
接待を伴う飲食店
[12/11～12/24までの期間]
接待を伴う飲食店
酒類を提供する飲食店
ゲームセンター
パチンコ店</t>
    <rPh sb="18" eb="20">
      <t>セッタイ</t>
    </rPh>
    <rPh sb="21" eb="22">
      <t>トモナ</t>
    </rPh>
    <rPh sb="23" eb="25">
      <t>インショク</t>
    </rPh>
    <rPh sb="25" eb="26">
      <t>テン</t>
    </rPh>
    <rPh sb="55" eb="57">
      <t>サケルイ</t>
    </rPh>
    <rPh sb="58" eb="60">
      <t>テイキョウ</t>
    </rPh>
    <rPh sb="62" eb="64">
      <t>インショク</t>
    </rPh>
    <rPh sb="64" eb="65">
      <t>テン</t>
    </rPh>
    <rPh sb="78" eb="79">
      <t>テン</t>
    </rPh>
    <phoneticPr fontId="1"/>
  </si>
  <si>
    <t>１日当たりの
協力金額
※１</t>
    <rPh sb="1" eb="2">
      <t>ニチ</t>
    </rPh>
    <rPh sb="2" eb="3">
      <t>ア</t>
    </rPh>
    <rPh sb="7" eb="9">
      <t>キョウリョク</t>
    </rPh>
    <rPh sb="9" eb="11">
      <t>キンガク</t>
    </rPh>
    <phoneticPr fontId="1"/>
  </si>
  <si>
    <t>総額(千円）
※２</t>
    <rPh sb="0" eb="2">
      <t>ソウガク</t>
    </rPh>
    <rPh sb="3" eb="5">
      <t>センエン</t>
    </rPh>
    <phoneticPr fontId="1"/>
  </si>
  <si>
    <t>※２　総額(国負担額及び地方負担額を含む）については、ご報告いただいた算定の基礎となる数値（要請対象者数・要請日数、１日当たりの協力金額）を基に、機械的に計算したものを記載。</t>
    <rPh sb="3" eb="5">
      <t>ソウガク</t>
    </rPh>
    <rPh sb="6" eb="7">
      <t>クニ</t>
    </rPh>
    <rPh sb="7" eb="9">
      <t>フタン</t>
    </rPh>
    <rPh sb="9" eb="10">
      <t>ガク</t>
    </rPh>
    <rPh sb="10" eb="11">
      <t>オヨ</t>
    </rPh>
    <rPh sb="12" eb="14">
      <t>チホウ</t>
    </rPh>
    <rPh sb="14" eb="16">
      <t>フタン</t>
    </rPh>
    <rPh sb="16" eb="17">
      <t>ガク</t>
    </rPh>
    <rPh sb="18" eb="19">
      <t>フク</t>
    </rPh>
    <rPh sb="28" eb="30">
      <t>ホウコク</t>
    </rPh>
    <rPh sb="35" eb="37">
      <t>サンテイ</t>
    </rPh>
    <rPh sb="38" eb="40">
      <t>キソ</t>
    </rPh>
    <rPh sb="43" eb="45">
      <t>スウチ</t>
    </rPh>
    <rPh sb="46" eb="48">
      <t>ヨウセイ</t>
    </rPh>
    <rPh sb="48" eb="50">
      <t>タイショウ</t>
    </rPh>
    <rPh sb="50" eb="51">
      <t>モノ</t>
    </rPh>
    <rPh sb="51" eb="52">
      <t>スウ</t>
    </rPh>
    <rPh sb="53" eb="55">
      <t>ヨウセイ</t>
    </rPh>
    <rPh sb="55" eb="57">
      <t>ニッスウ</t>
    </rPh>
    <rPh sb="59" eb="60">
      <t>ニチ</t>
    </rPh>
    <rPh sb="60" eb="61">
      <t>ア</t>
    </rPh>
    <rPh sb="64" eb="66">
      <t>キョウリョク</t>
    </rPh>
    <rPh sb="66" eb="68">
      <t>キンガク</t>
    </rPh>
    <rPh sb="70" eb="71">
      <t>モト</t>
    </rPh>
    <rPh sb="73" eb="76">
      <t>キカイテキ</t>
    </rPh>
    <rPh sb="77" eb="79">
      <t>ケイサン</t>
    </rPh>
    <rPh sb="84" eb="86">
      <t>キサイ</t>
    </rPh>
    <phoneticPr fontId="1"/>
  </si>
  <si>
    <t>パチンコ店</t>
    <rPh sb="4" eb="5">
      <t>テン</t>
    </rPh>
    <phoneticPr fontId="1"/>
  </si>
  <si>
    <r>
      <t xml:space="preserve">協力金等の
概要
</t>
    </r>
    <r>
      <rPr>
        <sz val="8"/>
        <color theme="1"/>
        <rFont val="ＭＳ ゴシック"/>
        <family val="3"/>
        <charset val="128"/>
      </rPr>
      <t>（金額・期間・日数・対象者数）</t>
    </r>
    <rPh sb="0" eb="2">
      <t>キョウリョク</t>
    </rPh>
    <rPh sb="2" eb="3">
      <t>キン</t>
    </rPh>
    <rPh sb="3" eb="4">
      <t>ナド</t>
    </rPh>
    <rPh sb="6" eb="8">
      <t>ガイヨウ</t>
    </rPh>
    <rPh sb="10" eb="12">
      <t>キンガク</t>
    </rPh>
    <rPh sb="13" eb="15">
      <t>キカン</t>
    </rPh>
    <rPh sb="16" eb="18">
      <t>ニッスウ</t>
    </rPh>
    <rPh sb="19" eb="22">
      <t>タイショウシャ</t>
    </rPh>
    <rPh sb="22" eb="23">
      <t>スウ</t>
    </rPh>
    <phoneticPr fontId="1"/>
  </si>
  <si>
    <r>
      <t xml:space="preserve">協力金等の
概要
</t>
    </r>
    <r>
      <rPr>
        <sz val="8"/>
        <color theme="1"/>
        <rFont val="ＭＳ ゴシック"/>
        <family val="3"/>
        <charset val="128"/>
      </rPr>
      <t>（金額・期間・日数・対象者数）</t>
    </r>
    <rPh sb="0" eb="2">
      <t>キョウリョク</t>
    </rPh>
    <rPh sb="2" eb="3">
      <t>キン</t>
    </rPh>
    <rPh sb="3" eb="4">
      <t>ナド</t>
    </rPh>
    <rPh sb="6" eb="8">
      <t>ガイヨウ</t>
    </rPh>
    <phoneticPr fontId="1"/>
  </si>
  <si>
    <t>※１　１日当たりの協力金額については、対象者に一括支給を行っている場合には要請日数で日割計算した額を記載</t>
    <rPh sb="4" eb="5">
      <t>ニチ</t>
    </rPh>
    <rPh sb="5" eb="6">
      <t>ア</t>
    </rPh>
    <rPh sb="9" eb="11">
      <t>キョウリョク</t>
    </rPh>
    <rPh sb="11" eb="13">
      <t>キンガク</t>
    </rPh>
    <rPh sb="19" eb="22">
      <t>タイショウシャ</t>
    </rPh>
    <rPh sb="23" eb="25">
      <t>イッカツ</t>
    </rPh>
    <rPh sb="25" eb="27">
      <t>シキュウ</t>
    </rPh>
    <rPh sb="28" eb="29">
      <t>オコナ</t>
    </rPh>
    <rPh sb="33" eb="35">
      <t>バアイ</t>
    </rPh>
    <rPh sb="37" eb="39">
      <t>ヨウセイ</t>
    </rPh>
    <rPh sb="39" eb="41">
      <t>ニッスウ</t>
    </rPh>
    <rPh sb="42" eb="44">
      <t>ヒワ</t>
    </rPh>
    <rPh sb="44" eb="46">
      <t>ケイサン</t>
    </rPh>
    <rPh sb="48" eb="49">
      <t>ガク</t>
    </rPh>
    <rPh sb="50" eb="52">
      <t>キサイ</t>
    </rPh>
    <phoneticPr fontId="1"/>
  </si>
  <si>
    <t>[12/1～12/20までの期間]
休業要請：１日当たり２万円（20日間）300件
[12/11～12/24までの期間]
休業要請：１日あたり２万円（14日間）200件
営業時間短縮要請：１日当たり１万円（14日間）600件</t>
    <rPh sb="14" eb="16">
      <t>キカン</t>
    </rPh>
    <rPh sb="18" eb="20">
      <t>キュウギョウ</t>
    </rPh>
    <rPh sb="20" eb="22">
      <t>ヨウセイ</t>
    </rPh>
    <rPh sb="24" eb="25">
      <t>ニチ</t>
    </rPh>
    <rPh sb="25" eb="26">
      <t>ア</t>
    </rPh>
    <rPh sb="29" eb="30">
      <t>マン</t>
    </rPh>
    <rPh sb="30" eb="31">
      <t>エン</t>
    </rPh>
    <rPh sb="34" eb="35">
      <t>ニチ</t>
    </rPh>
    <rPh sb="35" eb="36">
      <t>カン</t>
    </rPh>
    <rPh sb="40" eb="41">
      <t>ケン</t>
    </rPh>
    <rPh sb="57" eb="59">
      <t>キカン</t>
    </rPh>
    <rPh sb="61" eb="63">
      <t>キュウギョウ</t>
    </rPh>
    <rPh sb="63" eb="65">
      <t>ヨウセイ</t>
    </rPh>
    <rPh sb="67" eb="68">
      <t>ニチ</t>
    </rPh>
    <rPh sb="72" eb="74">
      <t>マンエン</t>
    </rPh>
    <rPh sb="77" eb="78">
      <t>ニチ</t>
    </rPh>
    <rPh sb="78" eb="79">
      <t>カン</t>
    </rPh>
    <rPh sb="83" eb="84">
      <t>ケン</t>
    </rPh>
    <rPh sb="85" eb="87">
      <t>エイギョウ</t>
    </rPh>
    <rPh sb="87" eb="89">
      <t>ジカン</t>
    </rPh>
    <rPh sb="89" eb="91">
      <t>タンシュク</t>
    </rPh>
    <rPh sb="91" eb="93">
      <t>ヨウセイ</t>
    </rPh>
    <rPh sb="95" eb="96">
      <t>ニチ</t>
    </rPh>
    <rPh sb="96" eb="97">
      <t>ア</t>
    </rPh>
    <rPh sb="100" eb="102">
      <t>マンエン</t>
    </rPh>
    <rPh sb="105" eb="106">
      <t>ニチ</t>
    </rPh>
    <rPh sb="106" eb="107">
      <t>カン</t>
    </rPh>
    <rPh sb="111" eb="112">
      <t>ケン</t>
    </rPh>
    <phoneticPr fontId="1"/>
  </si>
  <si>
    <t>３．都道府県と市町村の配分割合</t>
    <rPh sb="2" eb="6">
      <t>トドウフケン</t>
    </rPh>
    <rPh sb="7" eb="10">
      <t>シチョウソン</t>
    </rPh>
    <rPh sb="11" eb="13">
      <t>ハイブン</t>
    </rPh>
    <rPh sb="13" eb="15">
      <t>ワリアイ</t>
    </rPh>
    <phoneticPr fontId="1"/>
  </si>
  <si>
    <t>都道府県</t>
    <rPh sb="0" eb="4">
      <t>トドウフケン</t>
    </rPh>
    <phoneticPr fontId="1"/>
  </si>
  <si>
    <t>配分の考え方</t>
    <rPh sb="0" eb="2">
      <t>ハイブン</t>
    </rPh>
    <rPh sb="3" eb="4">
      <t>カンガ</t>
    </rPh>
    <rPh sb="5" eb="6">
      <t>カタ</t>
    </rPh>
    <phoneticPr fontId="1"/>
  </si>
  <si>
    <t>配分割合
（％）</t>
    <rPh sb="0" eb="2">
      <t>ハイブン</t>
    </rPh>
    <rPh sb="2" eb="4">
      <t>ワリアイ</t>
    </rPh>
    <phoneticPr fontId="1"/>
  </si>
  <si>
    <r>
      <t>市町村</t>
    </r>
    <r>
      <rPr>
        <sz val="10"/>
        <color theme="1"/>
        <rFont val="ＭＳ ゴシック"/>
        <family val="3"/>
        <charset val="128"/>
      </rPr>
      <t>※２</t>
    </r>
    <rPh sb="0" eb="3">
      <t>シチョウソン</t>
    </rPh>
    <phoneticPr fontId="1"/>
  </si>
  <si>
    <r>
      <t>配分額</t>
    </r>
    <r>
      <rPr>
        <sz val="9"/>
        <color theme="1"/>
        <rFont val="ＭＳ ゴシック"/>
        <family val="3"/>
        <charset val="128"/>
      </rPr>
      <t>※１</t>
    </r>
    <r>
      <rPr>
        <sz val="14"/>
        <color theme="1"/>
        <rFont val="ＭＳ ゴシック"/>
        <family val="3"/>
        <charset val="128"/>
      </rPr>
      <t xml:space="preserve">
（千円）</t>
    </r>
    <rPh sb="0" eb="2">
      <t>ハイブン</t>
    </rPh>
    <rPh sb="2" eb="3">
      <t>ガク</t>
    </rPh>
    <rPh sb="7" eb="8">
      <t>セン</t>
    </rPh>
    <rPh sb="8" eb="9">
      <t>エン</t>
    </rPh>
    <phoneticPr fontId="1"/>
  </si>
  <si>
    <t>　都道府県が、市町村と協議した上で、当該都道府県分の協力要請推進枠交付金の全部又は一部を市町村に交付することを国に求めることとする場合にのみ記載。</t>
    <rPh sb="1" eb="5">
      <t>トドウフケン</t>
    </rPh>
    <rPh sb="7" eb="10">
      <t>シチョウソン</t>
    </rPh>
    <rPh sb="11" eb="13">
      <t>キョウギ</t>
    </rPh>
    <rPh sb="15" eb="16">
      <t>ウエ</t>
    </rPh>
    <rPh sb="18" eb="20">
      <t>トウガイ</t>
    </rPh>
    <rPh sb="20" eb="24">
      <t>トドウフケン</t>
    </rPh>
    <rPh sb="24" eb="25">
      <t>ブン</t>
    </rPh>
    <rPh sb="26" eb="28">
      <t>キョウリョク</t>
    </rPh>
    <rPh sb="28" eb="30">
      <t>ヨウセイ</t>
    </rPh>
    <rPh sb="30" eb="32">
      <t>スイシン</t>
    </rPh>
    <rPh sb="32" eb="33">
      <t>ワク</t>
    </rPh>
    <rPh sb="33" eb="36">
      <t>コウフキン</t>
    </rPh>
    <rPh sb="37" eb="39">
      <t>ゼンブ</t>
    </rPh>
    <rPh sb="39" eb="40">
      <t>マタ</t>
    </rPh>
    <rPh sb="41" eb="43">
      <t>イチブ</t>
    </rPh>
    <rPh sb="44" eb="47">
      <t>シチョウソン</t>
    </rPh>
    <rPh sb="48" eb="50">
      <t>コウフ</t>
    </rPh>
    <rPh sb="55" eb="56">
      <t>クニ</t>
    </rPh>
    <rPh sb="57" eb="58">
      <t>モト</t>
    </rPh>
    <rPh sb="65" eb="67">
      <t>バアイ</t>
    </rPh>
    <rPh sb="70" eb="72">
      <t>キサイ</t>
    </rPh>
    <phoneticPr fontId="1"/>
  </si>
  <si>
    <r>
      <t>配分額</t>
    </r>
    <r>
      <rPr>
        <sz val="10"/>
        <color theme="1"/>
        <rFont val="ＭＳ ゴシック"/>
        <family val="3"/>
        <charset val="128"/>
      </rPr>
      <t>※１</t>
    </r>
    <r>
      <rPr>
        <sz val="14"/>
        <color theme="1"/>
        <rFont val="ＭＳ ゴシック"/>
        <family val="3"/>
        <charset val="128"/>
      </rPr>
      <t xml:space="preserve">
（千円）</t>
    </r>
    <rPh sb="0" eb="2">
      <t>ハイブン</t>
    </rPh>
    <rPh sb="2" eb="3">
      <t>ガク</t>
    </rPh>
    <rPh sb="7" eb="8">
      <t>セン</t>
    </rPh>
    <rPh sb="8" eb="9">
      <t>エン</t>
    </rPh>
    <phoneticPr fontId="1"/>
  </si>
  <si>
    <t>※１　「2.交付限度額の算定の基礎となる数値」の国負担額に基づき、本様式に記載された配分割合で機械的に計算した額を記載</t>
    <rPh sb="24" eb="25">
      <t>クニ</t>
    </rPh>
    <rPh sb="25" eb="27">
      <t>フタン</t>
    </rPh>
    <rPh sb="27" eb="28">
      <t>ガク</t>
    </rPh>
    <rPh sb="29" eb="30">
      <t>モト</t>
    </rPh>
    <rPh sb="33" eb="34">
      <t>ホン</t>
    </rPh>
    <rPh sb="34" eb="36">
      <t>ヨウシキ</t>
    </rPh>
    <rPh sb="37" eb="39">
      <t>キサイ</t>
    </rPh>
    <rPh sb="42" eb="43">
      <t>ハイ</t>
    </rPh>
    <rPh sb="43" eb="44">
      <t>ブン</t>
    </rPh>
    <rPh sb="44" eb="46">
      <t>ワリアイ</t>
    </rPh>
    <rPh sb="47" eb="50">
      <t>キカイテキ</t>
    </rPh>
    <rPh sb="51" eb="53">
      <t>ケイサン</t>
    </rPh>
    <rPh sb="55" eb="56">
      <t>ガク</t>
    </rPh>
    <rPh sb="57" eb="59">
      <t>キサイ</t>
    </rPh>
    <phoneticPr fontId="1"/>
  </si>
  <si>
    <t>※２　市町村が複数にまたがる場合には、適宜、列を追加して記載</t>
    <rPh sb="3" eb="6">
      <t>シチョウソン</t>
    </rPh>
    <rPh sb="7" eb="9">
      <t>フクスウ</t>
    </rPh>
    <rPh sb="14" eb="16">
      <t>バアイ</t>
    </rPh>
    <rPh sb="19" eb="21">
      <t>テキギ</t>
    </rPh>
    <rPh sb="22" eb="23">
      <t>レツ</t>
    </rPh>
    <rPh sb="24" eb="26">
      <t>ツイカ</t>
    </rPh>
    <rPh sb="28" eb="30">
      <t>キサイ</t>
    </rPh>
    <phoneticPr fontId="1"/>
  </si>
  <si>
    <t>〇県</t>
    <rPh sb="1" eb="2">
      <t>ケン</t>
    </rPh>
    <phoneticPr fontId="1"/>
  </si>
  <si>
    <t>△市</t>
    <rPh sb="1" eb="2">
      <t>シ</t>
    </rPh>
    <phoneticPr fontId="1"/>
  </si>
  <si>
    <t>□市</t>
    <rPh sb="1" eb="2">
      <t>シ</t>
    </rPh>
    <phoneticPr fontId="1"/>
  </si>
  <si>
    <t>都道府県と市町村での協議結果を踏まえ、都道府県と市町村の配分割合を１：１とし、各市町村内の配分についても均等に配分を行うこととする。よって〇県、△市、□市の配分割合を50%:25%:25%とした。</t>
    <rPh sb="0" eb="4">
      <t>トドウフケン</t>
    </rPh>
    <rPh sb="5" eb="8">
      <t>シチョウソン</t>
    </rPh>
    <rPh sb="10" eb="12">
      <t>キョウギ</t>
    </rPh>
    <rPh sb="12" eb="14">
      <t>ケッカ</t>
    </rPh>
    <rPh sb="15" eb="16">
      <t>フ</t>
    </rPh>
    <rPh sb="19" eb="23">
      <t>トドウフケン</t>
    </rPh>
    <rPh sb="24" eb="27">
      <t>シチョウソン</t>
    </rPh>
    <rPh sb="28" eb="30">
      <t>ハイブン</t>
    </rPh>
    <rPh sb="30" eb="32">
      <t>ワリアイ</t>
    </rPh>
    <rPh sb="39" eb="40">
      <t>カク</t>
    </rPh>
    <rPh sb="40" eb="43">
      <t>シチョウソン</t>
    </rPh>
    <rPh sb="43" eb="44">
      <t>ナイ</t>
    </rPh>
    <rPh sb="45" eb="47">
      <t>ハイブン</t>
    </rPh>
    <rPh sb="52" eb="54">
      <t>キントウ</t>
    </rPh>
    <rPh sb="55" eb="57">
      <t>ハイブン</t>
    </rPh>
    <rPh sb="58" eb="59">
      <t>オコナ</t>
    </rPh>
    <rPh sb="70" eb="71">
      <t>ケン</t>
    </rPh>
    <rPh sb="73" eb="74">
      <t>シ</t>
    </rPh>
    <rPh sb="76" eb="77">
      <t>シ</t>
    </rPh>
    <rPh sb="78" eb="80">
      <t>ハイブン</t>
    </rPh>
    <rPh sb="80" eb="82">
      <t>ワリアイ</t>
    </rPh>
    <phoneticPr fontId="1"/>
  </si>
  <si>
    <r>
      <t>市町村</t>
    </r>
    <r>
      <rPr>
        <sz val="10"/>
        <color theme="1"/>
        <rFont val="ＭＳ ゴシック"/>
        <family val="3"/>
        <charset val="128"/>
      </rPr>
      <t>※２</t>
    </r>
    <phoneticPr fontId="1"/>
  </si>
  <si>
    <t>集計用　交付金協議内容・対象店舗数</t>
    <rPh sb="0" eb="2">
      <t>シュウケイ</t>
    </rPh>
    <rPh sb="2" eb="3">
      <t>ヨウ</t>
    </rPh>
    <rPh sb="4" eb="7">
      <t>コウフキン</t>
    </rPh>
    <rPh sb="7" eb="9">
      <t>キョウギ</t>
    </rPh>
    <rPh sb="9" eb="11">
      <t>ナイヨウ</t>
    </rPh>
    <rPh sb="12" eb="14">
      <t>タイショウ</t>
    </rPh>
    <rPh sb="14" eb="17">
      <t>テンポスウ</t>
    </rPh>
    <phoneticPr fontId="1"/>
  </si>
  <si>
    <t>協力金等の概要</t>
    <rPh sb="0" eb="2">
      <t>キョウリョク</t>
    </rPh>
    <rPh sb="2" eb="3">
      <t>キン</t>
    </rPh>
    <rPh sb="3" eb="4">
      <t>ナド</t>
    </rPh>
    <rPh sb="5" eb="7">
      <t>ガイヨウ</t>
    </rPh>
    <phoneticPr fontId="1"/>
  </si>
  <si>
    <t>協力金
対象者数</t>
    <rPh sb="0" eb="3">
      <t>キョウリョクキン</t>
    </rPh>
    <rPh sb="4" eb="6">
      <t>タイショウ</t>
    </rPh>
    <rPh sb="6" eb="7">
      <t>シャ</t>
    </rPh>
    <rPh sb="7" eb="8">
      <t>スウ</t>
    </rPh>
    <phoneticPr fontId="1"/>
  </si>
  <si>
    <t>協力金総額</t>
    <rPh sb="0" eb="3">
      <t>キョウリョクキン</t>
    </rPh>
    <rPh sb="3" eb="5">
      <t>ソウガク</t>
    </rPh>
    <phoneticPr fontId="1"/>
  </si>
  <si>
    <t>配分割合</t>
    <rPh sb="0" eb="2">
      <t>ハイブン</t>
    </rPh>
    <rPh sb="2" eb="4">
      <t>ワリアイ</t>
    </rPh>
    <phoneticPr fontId="1"/>
  </si>
  <si>
    <t>地方負担額</t>
    <rPh sb="0" eb="2">
      <t>チホウ</t>
    </rPh>
    <rPh sb="2" eb="4">
      <t>フタン</t>
    </rPh>
    <rPh sb="4" eb="5">
      <t>ガク</t>
    </rPh>
    <phoneticPr fontId="1"/>
  </si>
  <si>
    <t>市町村</t>
    <rPh sb="0" eb="3">
      <t>シチョウソン</t>
    </rPh>
    <phoneticPr fontId="1"/>
  </si>
  <si>
    <t>その他</t>
    <rPh sb="2" eb="3">
      <t>タ</t>
    </rPh>
    <phoneticPr fontId="1"/>
  </si>
  <si>
    <t>営業時間短縮要請(一部休業要請）</t>
    <rPh sb="0" eb="2">
      <t>エイギョウ</t>
    </rPh>
    <rPh sb="2" eb="4">
      <t>ジカン</t>
    </rPh>
    <rPh sb="4" eb="6">
      <t>タンシュク</t>
    </rPh>
    <rPh sb="6" eb="8">
      <t>ヨウセイ</t>
    </rPh>
    <rPh sb="9" eb="11">
      <t>イチブ</t>
    </rPh>
    <rPh sb="11" eb="13">
      <t>キュウギョウ</t>
    </rPh>
    <rPh sb="13" eb="15">
      <t>ヨウセイ</t>
    </rPh>
    <phoneticPr fontId="1"/>
  </si>
  <si>
    <t>No</t>
    <phoneticPr fontId="20"/>
  </si>
  <si>
    <t>要請内容</t>
    <rPh sb="0" eb="2">
      <t>ヨウセイ</t>
    </rPh>
    <rPh sb="2" eb="4">
      <t>ナイヨウ</t>
    </rPh>
    <phoneticPr fontId="20"/>
  </si>
  <si>
    <t>対象地域
※以前に発出していた地域と重複するときは要確認</t>
    <rPh sb="0" eb="2">
      <t>タイショウ</t>
    </rPh>
    <rPh sb="2" eb="4">
      <t>チイキ</t>
    </rPh>
    <rPh sb="6" eb="8">
      <t>イゼン</t>
    </rPh>
    <rPh sb="9" eb="11">
      <t>ハッシュツ</t>
    </rPh>
    <rPh sb="15" eb="17">
      <t>チイキ</t>
    </rPh>
    <rPh sb="18" eb="20">
      <t>チョウフク</t>
    </rPh>
    <rPh sb="25" eb="26">
      <t>ヨウ</t>
    </rPh>
    <rPh sb="26" eb="28">
      <t>カクニン</t>
    </rPh>
    <phoneticPr fontId="20"/>
  </si>
  <si>
    <t>要請日</t>
    <rPh sb="0" eb="2">
      <t>ヨウセイ</t>
    </rPh>
    <rPh sb="2" eb="3">
      <t>ビ</t>
    </rPh>
    <phoneticPr fontId="20"/>
  </si>
  <si>
    <t>開始日</t>
    <rPh sb="0" eb="3">
      <t>カイシビ</t>
    </rPh>
    <phoneticPr fontId="20"/>
  </si>
  <si>
    <t>終了日</t>
    <rPh sb="0" eb="3">
      <t>シュウリョウビ</t>
    </rPh>
    <phoneticPr fontId="20"/>
  </si>
  <si>
    <t>1日当たり金額</t>
    <rPh sb="1" eb="2">
      <t>ニチ</t>
    </rPh>
    <rPh sb="2" eb="3">
      <t>ア</t>
    </rPh>
    <rPh sb="5" eb="7">
      <t>キンガク</t>
    </rPh>
    <phoneticPr fontId="20"/>
  </si>
  <si>
    <t>申請にかかる対象店舗数（業種別）</t>
    <rPh sb="0" eb="2">
      <t>シンセイ</t>
    </rPh>
    <rPh sb="6" eb="8">
      <t>タイショウ</t>
    </rPh>
    <rPh sb="8" eb="11">
      <t>テンポスウ</t>
    </rPh>
    <rPh sb="12" eb="14">
      <t>ギョウシュ</t>
    </rPh>
    <rPh sb="14" eb="15">
      <t>ベツ</t>
    </rPh>
    <phoneticPr fontId="20"/>
  </si>
  <si>
    <t>接待を伴う飲食店（食品衛生法52条上の知事許可あり）</t>
    <rPh sb="0" eb="2">
      <t>セッタイ</t>
    </rPh>
    <rPh sb="3" eb="4">
      <t>トモナ</t>
    </rPh>
    <rPh sb="5" eb="7">
      <t>インショク</t>
    </rPh>
    <rPh sb="7" eb="8">
      <t>テン</t>
    </rPh>
    <phoneticPr fontId="20"/>
  </si>
  <si>
    <t>酒類を提供する飲食店（食品衛生法52条上の知事許可あり）</t>
    <rPh sb="0" eb="2">
      <t>シュルイ</t>
    </rPh>
    <rPh sb="3" eb="5">
      <t>テイキョウ</t>
    </rPh>
    <rPh sb="7" eb="9">
      <t>インショク</t>
    </rPh>
    <rPh sb="9" eb="10">
      <t>テン</t>
    </rPh>
    <rPh sb="19" eb="20">
      <t>ジョウ</t>
    </rPh>
    <phoneticPr fontId="20"/>
  </si>
  <si>
    <t>その他</t>
    <rPh sb="2" eb="3">
      <t>タ</t>
    </rPh>
    <phoneticPr fontId="1"/>
  </si>
  <si>
    <t>日数</t>
    <rPh sb="0" eb="2">
      <t>ニッスウ</t>
    </rPh>
    <phoneticPr fontId="20"/>
  </si>
  <si>
    <t>12月1日に要請し、12/1～12/20までの20日間
12月11日に要請し、12/11～12/24までの14日間</t>
    <rPh sb="2" eb="3">
      <t>ガツ</t>
    </rPh>
    <rPh sb="4" eb="5">
      <t>ニチ</t>
    </rPh>
    <rPh sb="6" eb="8">
      <t>ヨウセイ</t>
    </rPh>
    <rPh sb="25" eb="27">
      <t>ニチカン</t>
    </rPh>
    <rPh sb="30" eb="31">
      <t>ガツ</t>
    </rPh>
    <rPh sb="33" eb="34">
      <t>ニチ</t>
    </rPh>
    <rPh sb="35" eb="37">
      <t>ヨウセイ</t>
    </rPh>
    <rPh sb="55" eb="56">
      <t>ニチ</t>
    </rPh>
    <rPh sb="56" eb="57">
      <t>カン</t>
    </rPh>
    <phoneticPr fontId="1"/>
  </si>
  <si>
    <t>（内訳）キャバクラ</t>
    <rPh sb="1" eb="3">
      <t>ウチワケ</t>
    </rPh>
    <phoneticPr fontId="1"/>
  </si>
  <si>
    <t>（内訳）居酒屋</t>
    <rPh sb="1" eb="3">
      <t>ウチワケ</t>
    </rPh>
    <rPh sb="4" eb="7">
      <t>イザカヤ</t>
    </rPh>
    <phoneticPr fontId="1"/>
  </si>
  <si>
    <t>（内訳）スナック</t>
    <rPh sb="1" eb="3">
      <t>ウチワケ</t>
    </rPh>
    <phoneticPr fontId="1"/>
  </si>
  <si>
    <t>（内訳）大衆酒場</t>
    <rPh sb="1" eb="3">
      <t>ウチワケ</t>
    </rPh>
    <rPh sb="4" eb="6">
      <t>タイシュウ</t>
    </rPh>
    <rPh sb="6" eb="8">
      <t>サカバ</t>
    </rPh>
    <phoneticPr fontId="1"/>
  </si>
  <si>
    <t>（内訳）ビアホール</t>
    <rPh sb="1" eb="3">
      <t>ウチワケ</t>
    </rPh>
    <phoneticPr fontId="1"/>
  </si>
  <si>
    <t>（単位：千円）</t>
    <rPh sb="1" eb="3">
      <t>タンイ</t>
    </rPh>
    <rPh sb="4" eb="6">
      <t>センエン</t>
    </rPh>
    <phoneticPr fontId="20"/>
  </si>
  <si>
    <t>都道府県名</t>
    <rPh sb="0" eb="4">
      <t>トドウフケン</t>
    </rPh>
    <rPh sb="4" eb="5">
      <t>メイ</t>
    </rPh>
    <phoneticPr fontId="20"/>
  </si>
  <si>
    <t>協力金総額
（千円）</t>
    <rPh sb="0" eb="3">
      <t>キョウリョクキン</t>
    </rPh>
    <rPh sb="3" eb="4">
      <t>ソウ</t>
    </rPh>
    <rPh sb="4" eb="5">
      <t>ガク</t>
    </rPh>
    <rPh sb="7" eb="9">
      <t>センエン</t>
    </rPh>
    <phoneticPr fontId="20"/>
  </si>
  <si>
    <t>左記の地方公共団体が
負担する額
（千円）</t>
    <rPh sb="0" eb="2">
      <t>サキ</t>
    </rPh>
    <rPh sb="3" eb="5">
      <t>チホウ</t>
    </rPh>
    <rPh sb="5" eb="7">
      <t>コウキョウ</t>
    </rPh>
    <rPh sb="7" eb="9">
      <t>ダンタイ</t>
    </rPh>
    <rPh sb="11" eb="13">
      <t>フタン</t>
    </rPh>
    <rPh sb="15" eb="16">
      <t>ガク</t>
    </rPh>
    <phoneticPr fontId="20"/>
  </si>
  <si>
    <t>左記の地方公共団体の
感染症対応分
（千円）</t>
    <rPh sb="0" eb="2">
      <t>サキ</t>
    </rPh>
    <rPh sb="3" eb="5">
      <t>チホウ</t>
    </rPh>
    <rPh sb="5" eb="7">
      <t>コウキョウ</t>
    </rPh>
    <rPh sb="7" eb="9">
      <t>ダンタイ</t>
    </rPh>
    <rPh sb="11" eb="14">
      <t>カンセンショウ</t>
    </rPh>
    <rPh sb="14" eb="17">
      <t>タイオウブン</t>
    </rPh>
    <phoneticPr fontId="20"/>
  </si>
  <si>
    <t>要請推進枠交付金分
（千円）</t>
    <rPh sb="0" eb="2">
      <t>ヨウセイ</t>
    </rPh>
    <rPh sb="2" eb="4">
      <t>スイシン</t>
    </rPh>
    <rPh sb="4" eb="5">
      <t>ワク</t>
    </rPh>
    <rPh sb="5" eb="8">
      <t>コウフキン</t>
    </rPh>
    <rPh sb="8" eb="9">
      <t>ブン</t>
    </rPh>
    <rPh sb="11" eb="13">
      <t>センエン</t>
    </rPh>
    <phoneticPr fontId="20"/>
  </si>
  <si>
    <t>地方負担分総額
（千円）</t>
    <rPh sb="0" eb="2">
      <t>チホウ</t>
    </rPh>
    <rPh sb="2" eb="5">
      <t>フタンブン</t>
    </rPh>
    <rPh sb="5" eb="7">
      <t>ソウガク</t>
    </rPh>
    <rPh sb="9" eb="11">
      <t>センエン</t>
    </rPh>
    <phoneticPr fontId="20"/>
  </si>
  <si>
    <t>合計</t>
    <rPh sb="0" eb="2">
      <t>ゴウケイ</t>
    </rPh>
    <phoneticPr fontId="20"/>
  </si>
  <si>
    <t>▲▲県</t>
    <phoneticPr fontId="20"/>
  </si>
  <si>
    <t>▲▲県</t>
    <rPh sb="2" eb="3">
      <t>ケン</t>
    </rPh>
    <phoneticPr fontId="20"/>
  </si>
  <si>
    <t>〇〇市</t>
    <rPh sb="2" eb="3">
      <t>シ</t>
    </rPh>
    <phoneticPr fontId="20"/>
  </si>
  <si>
    <t>××市</t>
    <rPh sb="2" eb="3">
      <t>シ</t>
    </rPh>
    <phoneticPr fontId="20"/>
  </si>
  <si>
    <t>□□町</t>
    <rPh sb="2" eb="3">
      <t>マチ</t>
    </rPh>
    <phoneticPr fontId="20"/>
  </si>
  <si>
    <t>▼▼町</t>
    <rPh sb="2" eb="3">
      <t>マチ</t>
    </rPh>
    <phoneticPr fontId="20"/>
  </si>
  <si>
    <t>●●村</t>
    <rPh sb="2" eb="3">
      <t>ムラ</t>
    </rPh>
    <phoneticPr fontId="20"/>
  </si>
  <si>
    <t>４．都道府県と市町村が実際に負担する割合（即時対応算定用）</t>
    <rPh sb="2" eb="6">
      <t>トドウフケン</t>
    </rPh>
    <rPh sb="7" eb="10">
      <t>シチョウソン</t>
    </rPh>
    <rPh sb="11" eb="13">
      <t>ジッサイ</t>
    </rPh>
    <rPh sb="14" eb="16">
      <t>フタン</t>
    </rPh>
    <rPh sb="18" eb="20">
      <t>ワリアイ</t>
    </rPh>
    <rPh sb="21" eb="23">
      <t>ソクジ</t>
    </rPh>
    <rPh sb="23" eb="25">
      <t>タイオウ</t>
    </rPh>
    <rPh sb="25" eb="27">
      <t>サンテイ</t>
    </rPh>
    <rPh sb="27" eb="28">
      <t>ヨウ</t>
    </rPh>
    <phoneticPr fontId="1"/>
  </si>
  <si>
    <t>地方負担分の一部または全部を実際に負担する地方公共団体名</t>
    <rPh sb="0" eb="2">
      <t>チホウ</t>
    </rPh>
    <rPh sb="2" eb="5">
      <t>フタンブン</t>
    </rPh>
    <rPh sb="6" eb="8">
      <t>イチブ</t>
    </rPh>
    <rPh sb="11" eb="13">
      <t>ゼンブ</t>
    </rPh>
    <rPh sb="14" eb="16">
      <t>ジッサイ</t>
    </rPh>
    <rPh sb="17" eb="19">
      <t>フタン</t>
    </rPh>
    <rPh sb="21" eb="23">
      <t>チホウ</t>
    </rPh>
    <rPh sb="23" eb="25">
      <t>コウキョウ</t>
    </rPh>
    <rPh sb="25" eb="27">
      <t>ダンタイ</t>
    </rPh>
    <rPh sb="27" eb="28">
      <t>メイ</t>
    </rPh>
    <phoneticPr fontId="20"/>
  </si>
  <si>
    <t>左記の地方公共団体の
即時対応特定経費交付金
（千円）</t>
    <rPh sb="0" eb="2">
      <t>サキ</t>
    </rPh>
    <rPh sb="3" eb="5">
      <t>チホウ</t>
    </rPh>
    <rPh sb="5" eb="7">
      <t>コウキョウ</t>
    </rPh>
    <rPh sb="7" eb="9">
      <t>ダンタイ</t>
    </rPh>
    <rPh sb="11" eb="13">
      <t>ソクジ</t>
    </rPh>
    <rPh sb="13" eb="15">
      <t>タイオウ</t>
    </rPh>
    <rPh sb="15" eb="17">
      <t>トクテイ</t>
    </rPh>
    <rPh sb="17" eb="19">
      <t>ケイヒ</t>
    </rPh>
    <rPh sb="19" eb="22">
      <t>コウフキン</t>
    </rPh>
    <rPh sb="24" eb="26">
      <t>センエン</t>
    </rPh>
    <phoneticPr fontId="20"/>
  </si>
  <si>
    <t>接待を伴う飲食店(小規模）</t>
    <rPh sb="0" eb="2">
      <t>セッタイ</t>
    </rPh>
    <rPh sb="3" eb="4">
      <t>トモナ</t>
    </rPh>
    <rPh sb="5" eb="7">
      <t>インショク</t>
    </rPh>
    <rPh sb="7" eb="8">
      <t>テン</t>
    </rPh>
    <rPh sb="9" eb="12">
      <t>ショウキボ</t>
    </rPh>
    <phoneticPr fontId="1"/>
  </si>
  <si>
    <t>飲食店（小規模）</t>
    <rPh sb="0" eb="2">
      <t>インショク</t>
    </rPh>
    <rPh sb="2" eb="3">
      <t>テン</t>
    </rPh>
    <rPh sb="4" eb="7">
      <t>ショウキボ</t>
    </rPh>
    <phoneticPr fontId="1"/>
  </si>
  <si>
    <t>4/1～4/14</t>
    <phoneticPr fontId="1"/>
  </si>
  <si>
    <t>営業時間短縮要請</t>
    <rPh sb="0" eb="2">
      <t>エイギョウ</t>
    </rPh>
    <rPh sb="2" eb="4">
      <t>ジカン</t>
    </rPh>
    <rPh sb="4" eb="6">
      <t>タンシュク</t>
    </rPh>
    <rPh sb="6" eb="8">
      <t>ヨウセイ</t>
    </rPh>
    <phoneticPr fontId="1"/>
  </si>
  <si>
    <t>接待を伴う飲食店(中規模）</t>
    <rPh sb="0" eb="2">
      <t>セッタイ</t>
    </rPh>
    <rPh sb="3" eb="4">
      <t>トモナ</t>
    </rPh>
    <rPh sb="5" eb="7">
      <t>インショク</t>
    </rPh>
    <rPh sb="7" eb="8">
      <t>テン</t>
    </rPh>
    <rPh sb="9" eb="12">
      <t>チュウキボ</t>
    </rPh>
    <phoneticPr fontId="1"/>
  </si>
  <si>
    <t>飲食店（中規模）</t>
    <rPh sb="0" eb="2">
      <t>インショク</t>
    </rPh>
    <rPh sb="2" eb="3">
      <t>テン</t>
    </rPh>
    <rPh sb="4" eb="5">
      <t>チュウ</t>
    </rPh>
    <rPh sb="5" eb="7">
      <t>キボ</t>
    </rPh>
    <phoneticPr fontId="1"/>
  </si>
  <si>
    <t>接待を伴う飲食店(大規模）</t>
    <rPh sb="0" eb="2">
      <t>セッタイ</t>
    </rPh>
    <rPh sb="3" eb="4">
      <t>トモナ</t>
    </rPh>
    <rPh sb="5" eb="7">
      <t>インショク</t>
    </rPh>
    <rPh sb="7" eb="8">
      <t>テン</t>
    </rPh>
    <rPh sb="9" eb="12">
      <t>ダイキボ</t>
    </rPh>
    <phoneticPr fontId="1"/>
  </si>
  <si>
    <t>飲食店（大規模）</t>
    <rPh sb="0" eb="2">
      <t>インショク</t>
    </rPh>
    <rPh sb="2" eb="3">
      <t>テン</t>
    </rPh>
    <rPh sb="4" eb="7">
      <t>ダイキボ</t>
    </rPh>
    <phoneticPr fontId="1"/>
  </si>
  <si>
    <t>A市全域</t>
    <rPh sb="1" eb="2">
      <t>シ</t>
    </rPh>
    <rPh sb="2" eb="4">
      <t>ゼンイキ</t>
    </rPh>
    <phoneticPr fontId="1"/>
  </si>
  <si>
    <t>１店舗あたりの協力金額/日</t>
    <rPh sb="1" eb="3">
      <t>テンポ</t>
    </rPh>
    <rPh sb="7" eb="10">
      <t>キョウリョクキン</t>
    </rPh>
    <rPh sb="10" eb="11">
      <t>ガク</t>
    </rPh>
    <rPh sb="12" eb="13">
      <t>ニチ</t>
    </rPh>
    <phoneticPr fontId="1"/>
  </si>
  <si>
    <t>①国負担額の上限額</t>
    <rPh sb="1" eb="2">
      <t>クニ</t>
    </rPh>
    <rPh sb="2" eb="4">
      <t>フタン</t>
    </rPh>
    <rPh sb="4" eb="5">
      <t>ガク</t>
    </rPh>
    <rPh sb="6" eb="8">
      <t>ジョウゲン</t>
    </rPh>
    <rPh sb="8" eb="9">
      <t>ガク</t>
    </rPh>
    <phoneticPr fontId="1"/>
  </si>
  <si>
    <t>②総額
(平均額により算定した国負担額）</t>
    <rPh sb="1" eb="3">
      <t>ソウガク</t>
    </rPh>
    <rPh sb="5" eb="7">
      <t>ヘイキン</t>
    </rPh>
    <rPh sb="7" eb="8">
      <t>ガク</t>
    </rPh>
    <rPh sb="11" eb="13">
      <t>サンテイ</t>
    </rPh>
    <rPh sb="15" eb="16">
      <t>クニ</t>
    </rPh>
    <rPh sb="16" eb="18">
      <t>フタン</t>
    </rPh>
    <rPh sb="18" eb="19">
      <t>ガク</t>
    </rPh>
    <phoneticPr fontId="1"/>
  </si>
  <si>
    <t>上限額</t>
    <rPh sb="0" eb="3">
      <t>ジョウゲンガク</t>
    </rPh>
    <phoneticPr fontId="1"/>
  </si>
  <si>
    <t>対象区域内の要請対象者</t>
    <rPh sb="0" eb="2">
      <t>タイショウ</t>
    </rPh>
    <rPh sb="2" eb="4">
      <t>クイキ</t>
    </rPh>
    <rPh sb="4" eb="5">
      <t>ウチ</t>
    </rPh>
    <rPh sb="6" eb="8">
      <t>ヨウセイ</t>
    </rPh>
    <rPh sb="8" eb="10">
      <t>タイショウ</t>
    </rPh>
    <rPh sb="10" eb="11">
      <t>シャ</t>
    </rPh>
    <phoneticPr fontId="1"/>
  </si>
  <si>
    <t>１日当たりの
協力金額の
平均額上限</t>
    <rPh sb="1" eb="2">
      <t>ニチ</t>
    </rPh>
    <rPh sb="2" eb="3">
      <t>ア</t>
    </rPh>
    <rPh sb="7" eb="9">
      <t>キョウリョク</t>
    </rPh>
    <rPh sb="9" eb="11">
      <t>キンガク</t>
    </rPh>
    <rPh sb="13" eb="15">
      <t>ヘイキン</t>
    </rPh>
    <rPh sb="15" eb="16">
      <t>ガク</t>
    </rPh>
    <rPh sb="16" eb="18">
      <t>ジョウゲン</t>
    </rPh>
    <phoneticPr fontId="1"/>
  </si>
  <si>
    <t xml:space="preserve">    合計額</t>
    <rPh sb="4" eb="6">
      <t>ゴウケイ</t>
    </rPh>
    <rPh sb="6" eb="7">
      <t>ガク</t>
    </rPh>
    <phoneticPr fontId="1"/>
  </si>
  <si>
    <t>※３　この様式により難い場合には適宜様式を作成し協議</t>
    <rPh sb="5" eb="7">
      <t>ヨウシキ</t>
    </rPh>
    <rPh sb="10" eb="11">
      <t>ガタ</t>
    </rPh>
    <rPh sb="12" eb="14">
      <t>バアイ</t>
    </rPh>
    <rPh sb="16" eb="18">
      <t>テキギ</t>
    </rPh>
    <rPh sb="18" eb="20">
      <t>ヨウシキ</t>
    </rPh>
    <rPh sb="21" eb="23">
      <t>サクセイ</t>
    </rPh>
    <rPh sb="24" eb="26">
      <t>キョウギ</t>
    </rPh>
    <phoneticPr fontId="1"/>
  </si>
  <si>
    <r>
      <t xml:space="preserve">平均額算定の
考え方
</t>
    </r>
    <r>
      <rPr>
        <sz val="8"/>
        <color theme="1"/>
        <rFont val="ＭＳ ゴシック"/>
        <family val="3"/>
        <charset val="128"/>
      </rPr>
      <t>（平均額算定を行う場合に記載）</t>
    </r>
    <rPh sb="0" eb="2">
      <t>ヘイキン</t>
    </rPh>
    <rPh sb="2" eb="3">
      <t>ガク</t>
    </rPh>
    <rPh sb="3" eb="5">
      <t>サンテイ</t>
    </rPh>
    <rPh sb="7" eb="8">
      <t>カンガ</t>
    </rPh>
    <rPh sb="9" eb="10">
      <t>カタ</t>
    </rPh>
    <rPh sb="12" eb="14">
      <t>ヘイキン</t>
    </rPh>
    <rPh sb="14" eb="15">
      <t>ガク</t>
    </rPh>
    <rPh sb="15" eb="17">
      <t>サンテイ</t>
    </rPh>
    <rPh sb="18" eb="19">
      <t>オコナ</t>
    </rPh>
    <rPh sb="20" eb="22">
      <t>バアイ</t>
    </rPh>
    <rPh sb="23" eb="25">
      <t>キサイ</t>
    </rPh>
    <phoneticPr fontId="1"/>
  </si>
  <si>
    <t>今回協議を行う平均額による算定詳細</t>
    <rPh sb="0" eb="2">
      <t>コンカイ</t>
    </rPh>
    <rPh sb="2" eb="4">
      <t>キョウギ</t>
    </rPh>
    <rPh sb="5" eb="6">
      <t>オコナ</t>
    </rPh>
    <rPh sb="7" eb="9">
      <t>ヘイキン</t>
    </rPh>
    <rPh sb="9" eb="10">
      <t>ガク</t>
    </rPh>
    <rPh sb="13" eb="15">
      <t>サンテイ</t>
    </rPh>
    <rPh sb="15" eb="17">
      <t>ショウサイ</t>
    </rPh>
    <phoneticPr fontId="1"/>
  </si>
  <si>
    <t>②国負担額</t>
    <rPh sb="1" eb="2">
      <t>クニ</t>
    </rPh>
    <rPh sb="2" eb="4">
      <t>フタン</t>
    </rPh>
    <rPh sb="4" eb="5">
      <t>ガク</t>
    </rPh>
    <phoneticPr fontId="1"/>
  </si>
  <si>
    <t>総額（千円）</t>
    <rPh sb="0" eb="2">
      <t>ソウガク</t>
    </rPh>
    <rPh sb="3" eb="5">
      <t>センエン</t>
    </rPh>
    <phoneticPr fontId="1"/>
  </si>
  <si>
    <t>①国負担額</t>
    <rPh sb="1" eb="2">
      <t>クニ</t>
    </rPh>
    <rPh sb="2" eb="4">
      <t>フタン</t>
    </rPh>
    <rPh sb="4" eb="5">
      <t>ガク</t>
    </rPh>
    <phoneticPr fontId="1"/>
  </si>
  <si>
    <t>上記と同じ</t>
    <rPh sb="0" eb="2">
      <t>ジョウキ</t>
    </rPh>
    <rPh sb="3" eb="4">
      <t>オナ</t>
    </rPh>
    <phoneticPr fontId="1"/>
  </si>
  <si>
    <t>A市全域</t>
    <rPh sb="1" eb="2">
      <t>シ</t>
    </rPh>
    <rPh sb="2" eb="4">
      <t>ゼンイキ</t>
    </rPh>
    <phoneticPr fontId="1"/>
  </si>
  <si>
    <t xml:space="preserve">事業規模に応じた協力金を支給する。
売上高に応じ〇万円未満の事業者については１日あたり１万円、〇万円以上〇万円未満の事業者については３万円、〇万円以上の事業者については１日あたり４万円を支給することとした。
</t>
    <rPh sb="0" eb="2">
      <t>ジギョウ</t>
    </rPh>
    <rPh sb="2" eb="4">
      <t>キボ</t>
    </rPh>
    <rPh sb="5" eb="6">
      <t>オウ</t>
    </rPh>
    <rPh sb="8" eb="11">
      <t>キョウリョクキン</t>
    </rPh>
    <rPh sb="12" eb="14">
      <t>シキュウ</t>
    </rPh>
    <rPh sb="18" eb="20">
      <t>ウリアゲ</t>
    </rPh>
    <rPh sb="20" eb="21">
      <t>ダカ</t>
    </rPh>
    <rPh sb="22" eb="23">
      <t>オウ</t>
    </rPh>
    <rPh sb="25" eb="26">
      <t>マン</t>
    </rPh>
    <rPh sb="26" eb="27">
      <t>エン</t>
    </rPh>
    <rPh sb="27" eb="29">
      <t>ミマン</t>
    </rPh>
    <rPh sb="30" eb="32">
      <t>ジギョウ</t>
    </rPh>
    <rPh sb="32" eb="33">
      <t>シャ</t>
    </rPh>
    <rPh sb="39" eb="40">
      <t>ニチ</t>
    </rPh>
    <rPh sb="44" eb="46">
      <t>マンエン</t>
    </rPh>
    <rPh sb="48" eb="49">
      <t>マン</t>
    </rPh>
    <rPh sb="49" eb="50">
      <t>エン</t>
    </rPh>
    <rPh sb="50" eb="52">
      <t>イジョウ</t>
    </rPh>
    <rPh sb="54" eb="55">
      <t>エン</t>
    </rPh>
    <rPh sb="55" eb="57">
      <t>ミマン</t>
    </rPh>
    <rPh sb="58" eb="60">
      <t>ジギョウ</t>
    </rPh>
    <rPh sb="60" eb="61">
      <t>シャ</t>
    </rPh>
    <rPh sb="67" eb="68">
      <t>マン</t>
    </rPh>
    <rPh sb="71" eb="72">
      <t>マン</t>
    </rPh>
    <rPh sb="72" eb="75">
      <t>エンイジョウ</t>
    </rPh>
    <rPh sb="76" eb="78">
      <t>ジギョウ</t>
    </rPh>
    <rPh sb="78" eb="79">
      <t>シャ</t>
    </rPh>
    <rPh sb="85" eb="86">
      <t>ニチ</t>
    </rPh>
    <rPh sb="90" eb="92">
      <t>マンエン</t>
    </rPh>
    <rPh sb="93" eb="95">
      <t>シキュウ</t>
    </rPh>
    <phoneticPr fontId="1"/>
  </si>
  <si>
    <t>期間</t>
    <rPh sb="0" eb="2">
      <t>キカン</t>
    </rPh>
    <phoneticPr fontId="1"/>
  </si>
  <si>
    <t>日数</t>
    <rPh sb="0" eb="2">
      <t>ニッスウ</t>
    </rPh>
    <phoneticPr fontId="1"/>
  </si>
  <si>
    <t>区域</t>
    <rPh sb="0" eb="2">
      <t>クイキ</t>
    </rPh>
    <phoneticPr fontId="1"/>
  </si>
  <si>
    <t>各シートの合計</t>
    <rPh sb="0" eb="1">
      <t>カク</t>
    </rPh>
    <rPh sb="5" eb="7">
      <t>ゴウケイ</t>
    </rPh>
    <phoneticPr fontId="1"/>
  </si>
  <si>
    <t>別紙　国との協議様式</t>
    <rPh sb="0" eb="2">
      <t>ベッシ</t>
    </rPh>
    <rPh sb="3" eb="4">
      <t>クニ</t>
    </rPh>
    <rPh sb="6" eb="8">
      <t>キョウギ</t>
    </rPh>
    <rPh sb="8" eb="10">
      <t>ヨウシキ</t>
    </rPh>
    <phoneticPr fontId="1"/>
  </si>
  <si>
    <t>売上高10万円超
25万円以下</t>
    <rPh sb="0" eb="1">
      <t>ウ</t>
    </rPh>
    <rPh sb="1" eb="2">
      <t>ア</t>
    </rPh>
    <rPh sb="2" eb="3">
      <t>タカ</t>
    </rPh>
    <rPh sb="5" eb="6">
      <t>マン</t>
    </rPh>
    <rPh sb="6" eb="7">
      <t>エン</t>
    </rPh>
    <rPh sb="7" eb="8">
      <t>チョウ</t>
    </rPh>
    <rPh sb="11" eb="12">
      <t>マン</t>
    </rPh>
    <rPh sb="12" eb="13">
      <t>エン</t>
    </rPh>
    <rPh sb="13" eb="15">
      <t>イカ</t>
    </rPh>
    <phoneticPr fontId="1"/>
  </si>
  <si>
    <t>売上高10万以下</t>
    <rPh sb="0" eb="2">
      <t>ウリアゲ</t>
    </rPh>
    <rPh sb="2" eb="3">
      <t>ダカ</t>
    </rPh>
    <rPh sb="5" eb="6">
      <t>マン</t>
    </rPh>
    <rPh sb="6" eb="8">
      <t>イカ</t>
    </rPh>
    <phoneticPr fontId="1"/>
  </si>
  <si>
    <t>売上高25万以上</t>
    <rPh sb="0" eb="2">
      <t>ウリアゲ</t>
    </rPh>
    <rPh sb="2" eb="3">
      <t>タカ</t>
    </rPh>
    <rPh sb="5" eb="6">
      <t>マン</t>
    </rPh>
    <rPh sb="6" eb="8">
      <t>イジョウ</t>
    </rPh>
    <phoneticPr fontId="1"/>
  </si>
  <si>
    <t>大企業</t>
    <rPh sb="0" eb="3">
      <t>ダイキギョウ</t>
    </rPh>
    <phoneticPr fontId="1"/>
  </si>
  <si>
    <t>２－１．交付限度額の算定の基礎となる数値（事業規模別の協力金制度用）</t>
    <rPh sb="4" eb="6">
      <t>コウフ</t>
    </rPh>
    <rPh sb="6" eb="9">
      <t>ゲンドガク</t>
    </rPh>
    <rPh sb="10" eb="12">
      <t>サンテイ</t>
    </rPh>
    <rPh sb="13" eb="15">
      <t>キソ</t>
    </rPh>
    <rPh sb="18" eb="20">
      <t>スウチ</t>
    </rPh>
    <rPh sb="21" eb="23">
      <t>ジギョウ</t>
    </rPh>
    <rPh sb="23" eb="25">
      <t>キボ</t>
    </rPh>
    <rPh sb="25" eb="26">
      <t>ベツ</t>
    </rPh>
    <rPh sb="27" eb="30">
      <t>キョウリョクキン</t>
    </rPh>
    <rPh sb="30" eb="33">
      <t>セイドヨウ</t>
    </rPh>
    <phoneticPr fontId="1"/>
  </si>
  <si>
    <t>総額
(平均額により算定した国負担額）</t>
    <rPh sb="0" eb="2">
      <t>ソウガク</t>
    </rPh>
    <rPh sb="4" eb="6">
      <t>ヘイキン</t>
    </rPh>
    <rPh sb="6" eb="7">
      <t>ガク</t>
    </rPh>
    <rPh sb="10" eb="12">
      <t>サンテイ</t>
    </rPh>
    <rPh sb="14" eb="15">
      <t>クニ</t>
    </rPh>
    <rPh sb="15" eb="17">
      <t>フタン</t>
    </rPh>
    <rPh sb="17" eb="18">
      <t>ガク</t>
    </rPh>
    <phoneticPr fontId="1"/>
  </si>
  <si>
    <t>※１　総額(国負担額及び地方負担額を含む）については、ご報告いただいた算定の基礎となる数値（要請対象者数・要請日数、１日当たりの協力金額）を基に、機械的に計算したものを記載。</t>
    <rPh sb="3" eb="5">
      <t>ソウガク</t>
    </rPh>
    <rPh sb="6" eb="7">
      <t>クニ</t>
    </rPh>
    <rPh sb="7" eb="9">
      <t>フタン</t>
    </rPh>
    <rPh sb="9" eb="10">
      <t>ガク</t>
    </rPh>
    <rPh sb="10" eb="11">
      <t>オヨ</t>
    </rPh>
    <rPh sb="12" eb="14">
      <t>チホウ</t>
    </rPh>
    <rPh sb="14" eb="16">
      <t>フタン</t>
    </rPh>
    <rPh sb="16" eb="17">
      <t>ガク</t>
    </rPh>
    <rPh sb="18" eb="19">
      <t>フク</t>
    </rPh>
    <rPh sb="28" eb="30">
      <t>ホウコク</t>
    </rPh>
    <rPh sb="35" eb="37">
      <t>サンテイ</t>
    </rPh>
    <rPh sb="38" eb="40">
      <t>キソ</t>
    </rPh>
    <rPh sb="43" eb="45">
      <t>スウチ</t>
    </rPh>
    <rPh sb="46" eb="48">
      <t>ヨウセイ</t>
    </rPh>
    <rPh sb="48" eb="50">
      <t>タイショウ</t>
    </rPh>
    <rPh sb="50" eb="51">
      <t>モノ</t>
    </rPh>
    <rPh sb="51" eb="52">
      <t>スウ</t>
    </rPh>
    <rPh sb="53" eb="55">
      <t>ヨウセイ</t>
    </rPh>
    <rPh sb="55" eb="57">
      <t>ニッスウ</t>
    </rPh>
    <rPh sb="59" eb="60">
      <t>ニチ</t>
    </rPh>
    <rPh sb="60" eb="61">
      <t>ア</t>
    </rPh>
    <rPh sb="64" eb="66">
      <t>キョウリョク</t>
    </rPh>
    <rPh sb="66" eb="68">
      <t>キンガク</t>
    </rPh>
    <rPh sb="70" eb="71">
      <t>モト</t>
    </rPh>
    <rPh sb="73" eb="76">
      <t>キカイテキ</t>
    </rPh>
    <rPh sb="77" eb="79">
      <t>ケイサン</t>
    </rPh>
    <rPh sb="84" eb="86">
      <t>キサイ</t>
    </rPh>
    <phoneticPr fontId="1"/>
  </si>
  <si>
    <t>※２　この様式により難い場合には適宜様式を作成し協議</t>
    <rPh sb="5" eb="7">
      <t>ヨウシキ</t>
    </rPh>
    <rPh sb="10" eb="11">
      <t>ガタ</t>
    </rPh>
    <rPh sb="12" eb="14">
      <t>バアイ</t>
    </rPh>
    <rPh sb="16" eb="18">
      <t>テキギ</t>
    </rPh>
    <rPh sb="18" eb="20">
      <t>ヨウシキ</t>
    </rPh>
    <rPh sb="21" eb="23">
      <t>サクセイ</t>
    </rPh>
    <rPh sb="24" eb="26">
      <t>キョウギ</t>
    </rPh>
    <phoneticPr fontId="1"/>
  </si>
  <si>
    <t>総額（千円）</t>
    <rPh sb="0" eb="2">
      <t>ソウガク</t>
    </rPh>
    <rPh sb="3" eb="5">
      <t>センエン</t>
    </rPh>
    <phoneticPr fontId="1"/>
  </si>
  <si>
    <t>国負担額</t>
    <rPh sb="0" eb="1">
      <t>クニ</t>
    </rPh>
    <rPh sb="1" eb="3">
      <t>フタン</t>
    </rPh>
    <rPh sb="3" eb="4">
      <t>ガク</t>
    </rPh>
    <phoneticPr fontId="1"/>
  </si>
  <si>
    <t>地方
負担額</t>
    <rPh sb="0" eb="2">
      <t>チホウ</t>
    </rPh>
    <rPh sb="3" eb="5">
      <t>フタン</t>
    </rPh>
    <rPh sb="5" eb="6">
      <t>ガク</t>
    </rPh>
    <phoneticPr fontId="1"/>
  </si>
  <si>
    <t>実績国負担総額</t>
    <rPh sb="0" eb="2">
      <t>ジッセキ</t>
    </rPh>
    <rPh sb="2" eb="3">
      <t>クニ</t>
    </rPh>
    <rPh sb="3" eb="5">
      <t>フタン</t>
    </rPh>
    <rPh sb="5" eb="7">
      <t>ソウガク</t>
    </rPh>
    <phoneticPr fontId="1"/>
  </si>
  <si>
    <t>事務費等交付額</t>
    <rPh sb="0" eb="3">
      <t>ジムヒ</t>
    </rPh>
    <rPh sb="3" eb="4">
      <t>ナド</t>
    </rPh>
    <rPh sb="4" eb="7">
      <t>コウフガク</t>
    </rPh>
    <phoneticPr fontId="1"/>
  </si>
  <si>
    <t>大企業</t>
    <rPh sb="0" eb="3">
      <t>ダイキギョウ</t>
    </rPh>
    <phoneticPr fontId="1"/>
  </si>
  <si>
    <t>１.限度額算定　総括シート</t>
    <rPh sb="2" eb="4">
      <t>ゲンド</t>
    </rPh>
    <rPh sb="4" eb="5">
      <t>ガク</t>
    </rPh>
    <rPh sb="5" eb="7">
      <t>サンテイ</t>
    </rPh>
    <rPh sb="8" eb="10">
      <t>ソウカツ</t>
    </rPh>
    <phoneticPr fontId="1"/>
  </si>
  <si>
    <t>１-１.営業時間短縮要請等の概要</t>
    <rPh sb="4" eb="6">
      <t>エイギョウ</t>
    </rPh>
    <rPh sb="6" eb="8">
      <t>ジカン</t>
    </rPh>
    <rPh sb="8" eb="10">
      <t>タンシュク</t>
    </rPh>
    <rPh sb="10" eb="12">
      <t>ヨウセイ</t>
    </rPh>
    <rPh sb="12" eb="13">
      <t>ナド</t>
    </rPh>
    <rPh sb="14" eb="16">
      <t>ガイヨウ</t>
    </rPh>
    <phoneticPr fontId="1"/>
  </si>
  <si>
    <t>実績国負担額</t>
    <rPh sb="0" eb="2">
      <t>ジッセキ</t>
    </rPh>
    <rPh sb="2" eb="3">
      <t>クニ</t>
    </rPh>
    <rPh sb="3" eb="5">
      <t>フタン</t>
    </rPh>
    <rPh sb="5" eb="6">
      <t>ガク</t>
    </rPh>
    <phoneticPr fontId="1"/>
  </si>
  <si>
    <t>各シートにおける算定額</t>
    <rPh sb="0" eb="1">
      <t>カク</t>
    </rPh>
    <rPh sb="8" eb="10">
      <t>サンテイ</t>
    </rPh>
    <rPh sb="10" eb="11">
      <t>ガク</t>
    </rPh>
    <phoneticPr fontId="1"/>
  </si>
  <si>
    <t>想定件数</t>
    <rPh sb="0" eb="2">
      <t>ソウテイ</t>
    </rPh>
    <rPh sb="2" eb="4">
      <t>ケンスウ</t>
    </rPh>
    <phoneticPr fontId="1"/>
  </si>
  <si>
    <t>各シートにおける実績額</t>
    <rPh sb="0" eb="1">
      <t>カク</t>
    </rPh>
    <rPh sb="8" eb="11">
      <t>ジッセキガク</t>
    </rPh>
    <phoneticPr fontId="1"/>
  </si>
  <si>
    <t>今回協議を行う算定詳細</t>
    <rPh sb="0" eb="2">
      <t>コンカイ</t>
    </rPh>
    <rPh sb="2" eb="4">
      <t>キョウギ</t>
    </rPh>
    <rPh sb="5" eb="6">
      <t>オコナ</t>
    </rPh>
    <rPh sb="7" eb="9">
      <t>サンテイ</t>
    </rPh>
    <rPh sb="9" eb="11">
      <t>ショウサイ</t>
    </rPh>
    <phoneticPr fontId="1"/>
  </si>
  <si>
    <t>売上高〇万未満</t>
    <rPh sb="0" eb="2">
      <t>ウリアゲ</t>
    </rPh>
    <rPh sb="2" eb="3">
      <t>ダカ</t>
    </rPh>
    <rPh sb="4" eb="5">
      <t>マン</t>
    </rPh>
    <rPh sb="5" eb="7">
      <t>ミマン</t>
    </rPh>
    <phoneticPr fontId="1"/>
  </si>
  <si>
    <t>売上高〇万円以上
〇万円未満</t>
    <rPh sb="0" eb="1">
      <t>ウ</t>
    </rPh>
    <rPh sb="1" eb="2">
      <t>ア</t>
    </rPh>
    <rPh sb="2" eb="3">
      <t>タカ</t>
    </rPh>
    <rPh sb="4" eb="5">
      <t>マン</t>
    </rPh>
    <rPh sb="5" eb="6">
      <t>エン</t>
    </rPh>
    <rPh sb="6" eb="8">
      <t>イジョウ</t>
    </rPh>
    <rPh sb="10" eb="11">
      <t>マン</t>
    </rPh>
    <rPh sb="11" eb="12">
      <t>エン</t>
    </rPh>
    <rPh sb="12" eb="14">
      <t>ミマン</t>
    </rPh>
    <phoneticPr fontId="1"/>
  </si>
  <si>
    <t>売上高〇万以上</t>
    <rPh sb="0" eb="2">
      <t>ウリアゲ</t>
    </rPh>
    <rPh sb="2" eb="3">
      <t>タカ</t>
    </rPh>
    <rPh sb="4" eb="5">
      <t>マン</t>
    </rPh>
    <rPh sb="5" eb="7">
      <t>イジョウ</t>
    </rPh>
    <phoneticPr fontId="1"/>
  </si>
  <si>
    <r>
      <t xml:space="preserve">事務費の使途
</t>
    </r>
    <r>
      <rPr>
        <sz val="8"/>
        <color theme="1"/>
        <rFont val="ＭＳ ゴシック"/>
        <family val="3"/>
        <charset val="128"/>
      </rPr>
      <t>（事業規模別に協力金を支給する場合に記載）</t>
    </r>
    <rPh sb="0" eb="3">
      <t>ジムヒ</t>
    </rPh>
    <rPh sb="4" eb="6">
      <t>シト</t>
    </rPh>
    <rPh sb="8" eb="10">
      <t>ジギョウ</t>
    </rPh>
    <rPh sb="10" eb="13">
      <t>キボベツ</t>
    </rPh>
    <rPh sb="14" eb="17">
      <t>キョウリョクキン</t>
    </rPh>
    <rPh sb="18" eb="20">
      <t>シキュウ</t>
    </rPh>
    <rPh sb="22" eb="24">
      <t>バアイ</t>
    </rPh>
    <rPh sb="25" eb="27">
      <t>キサイ</t>
    </rPh>
    <phoneticPr fontId="1"/>
  </si>
  <si>
    <t xml:space="preserve">審査、振込み、コールセンター業務の外部委託　●●円
見回り業務の外部委託　●●円　　　　
</t>
    <rPh sb="0" eb="2">
      <t>シンサ</t>
    </rPh>
    <rPh sb="3" eb="5">
      <t>フリコミ</t>
    </rPh>
    <rPh sb="14" eb="16">
      <t>ギョウム</t>
    </rPh>
    <rPh sb="17" eb="19">
      <t>ガイブ</t>
    </rPh>
    <rPh sb="19" eb="21">
      <t>イタク</t>
    </rPh>
    <rPh sb="24" eb="25">
      <t>エン</t>
    </rPh>
    <rPh sb="26" eb="28">
      <t>ミマワ</t>
    </rPh>
    <rPh sb="29" eb="31">
      <t>ギョウム</t>
    </rPh>
    <rPh sb="32" eb="34">
      <t>ガイブ</t>
    </rPh>
    <rPh sb="34" eb="36">
      <t>イタク</t>
    </rPh>
    <rPh sb="39" eb="40">
      <t>エン</t>
    </rPh>
    <phoneticPr fontId="1"/>
  </si>
  <si>
    <t>支給率</t>
    <rPh sb="0" eb="3">
      <t>シキュウリツ</t>
    </rPh>
    <phoneticPr fontId="1"/>
  </si>
  <si>
    <t>実績確定の見通し</t>
    <rPh sb="0" eb="2">
      <t>ジッセキ</t>
    </rPh>
    <rPh sb="2" eb="4">
      <t>カクテイ</t>
    </rPh>
    <rPh sb="5" eb="7">
      <t>ミトオ</t>
    </rPh>
    <phoneticPr fontId="1"/>
  </si>
  <si>
    <t xml:space="preserve">
</t>
    <phoneticPr fontId="1"/>
  </si>
  <si>
    <t>実績確定の
見通し</t>
    <phoneticPr fontId="1"/>
  </si>
  <si>
    <t>申請実績</t>
    <rPh sb="0" eb="2">
      <t>シンセイ</t>
    </rPh>
    <rPh sb="2" eb="4">
      <t>ジッセキ</t>
    </rPh>
    <phoneticPr fontId="1"/>
  </si>
  <si>
    <t>対象内総数（回答基準日）</t>
    <phoneticPr fontId="1"/>
  </si>
  <si>
    <t>12/25～1/25</t>
    <phoneticPr fontId="1"/>
  </si>
  <si>
    <t>4/14～5/14</t>
    <phoneticPr fontId="1"/>
  </si>
  <si>
    <t>2月末</t>
    <rPh sb="1" eb="3">
      <t>ガツマツ</t>
    </rPh>
    <phoneticPr fontId="1"/>
  </si>
  <si>
    <t>2月末</t>
    <phoneticPr fontId="1"/>
  </si>
  <si>
    <t>5月下旬</t>
    <rPh sb="1" eb="2">
      <t>ガツ</t>
    </rPh>
    <rPh sb="2" eb="4">
      <t>ゲジュン</t>
    </rPh>
    <phoneticPr fontId="1"/>
  </si>
  <si>
    <t>5月下旬</t>
    <phoneticPr fontId="1"/>
  </si>
  <si>
    <t>6月下旬</t>
    <rPh sb="1" eb="2">
      <t>ガツ</t>
    </rPh>
    <rPh sb="2" eb="4">
      <t>ゲジュン</t>
    </rPh>
    <phoneticPr fontId="1"/>
  </si>
  <si>
    <t>6月下旬</t>
    <rPh sb="1" eb="2">
      <t>ガツ</t>
    </rPh>
    <rPh sb="2" eb="4">
      <t>ゲジュン</t>
    </rPh>
    <phoneticPr fontId="1"/>
  </si>
  <si>
    <t>一律</t>
    <rPh sb="0" eb="2">
      <t>イチリツ</t>
    </rPh>
    <phoneticPr fontId="1"/>
  </si>
  <si>
    <t>規模別</t>
    <rPh sb="0" eb="3">
      <t>キボベツ</t>
    </rPh>
    <phoneticPr fontId="1"/>
  </si>
  <si>
    <r>
      <rPr>
        <sz val="14"/>
        <color rgb="FFFF0000"/>
        <rFont val="ＭＳ ゴシック"/>
        <family val="3"/>
        <charset val="128"/>
      </rPr>
      <t>E</t>
    </r>
    <r>
      <rPr>
        <sz val="14"/>
        <color theme="1"/>
        <rFont val="ＭＳ ゴシック"/>
        <family val="3"/>
        <charset val="128"/>
      </rPr>
      <t>市</t>
    </r>
    <r>
      <rPr>
        <sz val="14"/>
        <color rgb="FFFF0000"/>
        <rFont val="ＭＳ ゴシック"/>
        <family val="3"/>
        <charset val="128"/>
      </rPr>
      <t>F</t>
    </r>
    <r>
      <rPr>
        <sz val="14"/>
        <color theme="1"/>
        <rFont val="ＭＳ ゴシック"/>
        <family val="3"/>
        <charset val="128"/>
      </rPr>
      <t>地域</t>
    </r>
    <rPh sb="1" eb="2">
      <t>シ</t>
    </rPh>
    <rPh sb="3" eb="5">
      <t>チイキ</t>
    </rPh>
    <phoneticPr fontId="1"/>
  </si>
  <si>
    <r>
      <t>２</t>
    </r>
    <r>
      <rPr>
        <sz val="16"/>
        <color rgb="FFFF0000"/>
        <rFont val="ＭＳ ゴシック"/>
        <family val="3"/>
        <charset val="128"/>
      </rPr>
      <t>－１</t>
    </r>
    <r>
      <rPr>
        <sz val="16"/>
        <color theme="1"/>
        <rFont val="ＭＳ ゴシック"/>
        <family val="3"/>
        <charset val="128"/>
      </rPr>
      <t>．交付限度額の算定の基礎となる数値（一律金額算定用）</t>
    </r>
    <rPh sb="4" eb="6">
      <t>コウフ</t>
    </rPh>
    <rPh sb="6" eb="9">
      <t>ゲンドガク</t>
    </rPh>
    <rPh sb="10" eb="12">
      <t>サンテイ</t>
    </rPh>
    <rPh sb="13" eb="15">
      <t>キソ</t>
    </rPh>
    <rPh sb="18" eb="20">
      <t>スウチ</t>
    </rPh>
    <rPh sb="21" eb="23">
      <t>イチリツ</t>
    </rPh>
    <rPh sb="23" eb="25">
      <t>キンガク</t>
    </rPh>
    <rPh sb="25" eb="27">
      <t>サンテイ</t>
    </rPh>
    <rPh sb="27" eb="28">
      <t>ヨウ</t>
    </rPh>
    <phoneticPr fontId="1"/>
  </si>
  <si>
    <t>協議時の想定</t>
    <rPh sb="0" eb="2">
      <t>キョウギ</t>
    </rPh>
    <rPh sb="2" eb="3">
      <t>ジ</t>
    </rPh>
    <rPh sb="4" eb="6">
      <t>ソウテイ</t>
    </rPh>
    <phoneticPr fontId="1"/>
  </si>
  <si>
    <t>交付限度額（見込）</t>
    <rPh sb="0" eb="2">
      <t>コウフ</t>
    </rPh>
    <rPh sb="2" eb="4">
      <t>ゲンド</t>
    </rPh>
    <rPh sb="4" eb="5">
      <t>ガク</t>
    </rPh>
    <rPh sb="6" eb="8">
      <t>ミコミ</t>
    </rPh>
    <phoneticPr fontId="1"/>
  </si>
  <si>
    <t>交付限度額
（見込）</t>
    <rPh sb="0" eb="2">
      <t>コウフ</t>
    </rPh>
    <rPh sb="2" eb="4">
      <t>ゲンド</t>
    </rPh>
    <rPh sb="4" eb="5">
      <t>ガク</t>
    </rPh>
    <rPh sb="7" eb="9">
      <t>ミコ</t>
    </rPh>
    <phoneticPr fontId="1"/>
  </si>
  <si>
    <t>5/15～</t>
    <phoneticPr fontId="1"/>
  </si>
  <si>
    <t>売上高25万超</t>
    <rPh sb="0" eb="2">
      <t>ウリアゲ</t>
    </rPh>
    <rPh sb="2" eb="3">
      <t>タカ</t>
    </rPh>
    <rPh sb="5" eb="6">
      <t>マン</t>
    </rPh>
    <rPh sb="6" eb="7">
      <t>チョウ</t>
    </rPh>
    <phoneticPr fontId="1"/>
  </si>
  <si>
    <t>1/26～</t>
    <phoneticPr fontId="1"/>
  </si>
  <si>
    <t>計画記載用
事務費</t>
    <rPh sb="0" eb="2">
      <t>ケイカク</t>
    </rPh>
    <rPh sb="2" eb="4">
      <t>キサイ</t>
    </rPh>
    <rPh sb="4" eb="5">
      <t>ヨウ</t>
    </rPh>
    <rPh sb="6" eb="9">
      <t>ジムヒ</t>
    </rPh>
    <phoneticPr fontId="1"/>
  </si>
  <si>
    <t>申請受付終了</t>
    <rPh sb="0" eb="2">
      <t>シンセイ</t>
    </rPh>
    <rPh sb="2" eb="4">
      <t>ウケツケ</t>
    </rPh>
    <rPh sb="4" eb="6">
      <t>シュウリョウ</t>
    </rPh>
    <phoneticPr fontId="1"/>
  </si>
  <si>
    <t>申請受付中</t>
    <rPh sb="0" eb="2">
      <t>シンセイ</t>
    </rPh>
    <rPh sb="2" eb="5">
      <t>ウケツケチュウ</t>
    </rPh>
    <phoneticPr fontId="1"/>
  </si>
  <si>
    <t>申請受付前</t>
    <rPh sb="0" eb="2">
      <t>シンセイ</t>
    </rPh>
    <rPh sb="2" eb="4">
      <t>ウケツケ</t>
    </rPh>
    <rPh sb="4" eb="5">
      <t>マエ</t>
    </rPh>
    <phoneticPr fontId="1"/>
  </si>
  <si>
    <t>申請実績件数
(申請受付状況)</t>
    <rPh sb="2" eb="4">
      <t>ジッセキ</t>
    </rPh>
    <rPh sb="8" eb="10">
      <t>シンセイ</t>
    </rPh>
    <rPh sb="10" eb="12">
      <t>ウケツケ</t>
    </rPh>
    <rPh sb="12" eb="14">
      <t>ジョウキョウ</t>
    </rPh>
    <phoneticPr fontId="1"/>
  </si>
  <si>
    <t>一律</t>
    <rPh sb="0" eb="2">
      <t>イチリツ</t>
    </rPh>
    <phoneticPr fontId="1"/>
  </si>
  <si>
    <t>平均</t>
    <rPh sb="0" eb="2">
      <t>ヘイキン</t>
    </rPh>
    <phoneticPr fontId="1"/>
  </si>
  <si>
    <t>規模別</t>
    <rPh sb="0" eb="3">
      <t>キボベツ</t>
    </rPh>
    <phoneticPr fontId="1"/>
  </si>
  <si>
    <t>計画記載用
限度額</t>
    <rPh sb="0" eb="2">
      <t>ケイカク</t>
    </rPh>
    <rPh sb="2" eb="4">
      <t>キサイ</t>
    </rPh>
    <rPh sb="4" eb="5">
      <t>ヨウ</t>
    </rPh>
    <rPh sb="6" eb="8">
      <t>ゲンド</t>
    </rPh>
    <rPh sb="8" eb="9">
      <t>ガク</t>
    </rPh>
    <phoneticPr fontId="1"/>
  </si>
  <si>
    <t>計画記載用
限度額</t>
    <phoneticPr fontId="1"/>
  </si>
  <si>
    <t>交付決定済額</t>
    <rPh sb="0" eb="2">
      <t>コウフ</t>
    </rPh>
    <rPh sb="2" eb="4">
      <t>ケッテイ</t>
    </rPh>
    <rPh sb="4" eb="5">
      <t>ズ</t>
    </rPh>
    <rPh sb="5" eb="6">
      <t>ガク</t>
    </rPh>
    <phoneticPr fontId="1"/>
  </si>
  <si>
    <t>概算払済額</t>
    <rPh sb="0" eb="2">
      <t>ガイサン</t>
    </rPh>
    <rPh sb="2" eb="3">
      <t>バラ</t>
    </rPh>
    <rPh sb="3" eb="4">
      <t>ズミ</t>
    </rPh>
    <rPh sb="4" eb="5">
      <t>ガク</t>
    </rPh>
    <phoneticPr fontId="1"/>
  </si>
  <si>
    <t>想定国負担額</t>
    <rPh sb="0" eb="2">
      <t>ソウテイ</t>
    </rPh>
    <rPh sb="2" eb="3">
      <t>クニ</t>
    </rPh>
    <rPh sb="3" eb="5">
      <t>フタン</t>
    </rPh>
    <rPh sb="5" eb="6">
      <t>ガク</t>
    </rPh>
    <phoneticPr fontId="1"/>
  </si>
  <si>
    <t>支給実績件数
(回答基準日)</t>
    <rPh sb="0" eb="2">
      <t>シキュウ</t>
    </rPh>
    <rPh sb="2" eb="4">
      <t>ジッセキ</t>
    </rPh>
    <rPh sb="4" eb="6">
      <t>ケンスウ</t>
    </rPh>
    <rPh sb="8" eb="10">
      <t>カイトウ</t>
    </rPh>
    <rPh sb="10" eb="13">
      <t>キジュンビ</t>
    </rPh>
    <phoneticPr fontId="1"/>
  </si>
  <si>
    <r>
      <t xml:space="preserve">分類
</t>
    </r>
    <r>
      <rPr>
        <sz val="12"/>
        <rFont val="ＭＳ ゴシック"/>
        <family val="3"/>
        <charset val="128"/>
      </rPr>
      <t>（一律、平均、規模別）</t>
    </r>
    <rPh sb="0" eb="2">
      <t>ブンルイ</t>
    </rPh>
    <rPh sb="4" eb="6">
      <t>イチリツ</t>
    </rPh>
    <rPh sb="7" eb="9">
      <t>ヘイキン</t>
    </rPh>
    <rPh sb="10" eb="13">
      <t>キボベツ</t>
    </rPh>
    <phoneticPr fontId="1"/>
  </si>
  <si>
    <t>支給実績</t>
    <rPh sb="0" eb="2">
      <t>シキュウ</t>
    </rPh>
    <rPh sb="2" eb="4">
      <t>ジッセキ</t>
    </rPh>
    <phoneticPr fontId="1"/>
  </si>
  <si>
    <t>対象内総数（回答基準日）</t>
    <rPh sb="0" eb="2">
      <t>タイショウ</t>
    </rPh>
    <rPh sb="2" eb="3">
      <t>ナイ</t>
    </rPh>
    <rPh sb="3" eb="5">
      <t>ソウスウ</t>
    </rPh>
    <rPh sb="6" eb="8">
      <t>カイトウ</t>
    </rPh>
    <rPh sb="8" eb="11">
      <t>キジュンビ</t>
    </rPh>
    <phoneticPr fontId="1"/>
  </si>
  <si>
    <t>２－１．交付限度額の算定の基礎となる数値（一律金額算定用）</t>
    <rPh sb="4" eb="6">
      <t>コウフ</t>
    </rPh>
    <rPh sb="6" eb="9">
      <t>ゲンドガク</t>
    </rPh>
    <rPh sb="10" eb="12">
      <t>サンテイ</t>
    </rPh>
    <rPh sb="13" eb="15">
      <t>キソ</t>
    </rPh>
    <rPh sb="18" eb="20">
      <t>スウチ</t>
    </rPh>
    <rPh sb="21" eb="23">
      <t>イチリツ</t>
    </rPh>
    <rPh sb="23" eb="25">
      <t>キンガク</t>
    </rPh>
    <rPh sb="25" eb="27">
      <t>サンテイ</t>
    </rPh>
    <rPh sb="27" eb="28">
      <t>ヨウ</t>
    </rPh>
    <phoneticPr fontId="1"/>
  </si>
  <si>
    <t>想定国負担総額</t>
    <rPh sb="0" eb="2">
      <t>ソウテイ</t>
    </rPh>
    <rPh sb="2" eb="3">
      <t>クニ</t>
    </rPh>
    <rPh sb="3" eb="5">
      <t>フタン</t>
    </rPh>
    <rPh sb="5" eb="7">
      <t>ソウガク</t>
    </rPh>
    <phoneticPr fontId="1"/>
  </si>
  <si>
    <t>２－２．交付限度額の算定の基礎となる数値（事業規模別の協力金制度用）</t>
    <rPh sb="4" eb="6">
      <t>コウフ</t>
    </rPh>
    <rPh sb="6" eb="9">
      <t>ゲンドガク</t>
    </rPh>
    <rPh sb="10" eb="12">
      <t>サンテイ</t>
    </rPh>
    <rPh sb="13" eb="15">
      <t>キソ</t>
    </rPh>
    <rPh sb="18" eb="20">
      <t>スウチ</t>
    </rPh>
    <rPh sb="21" eb="23">
      <t>ジギョウ</t>
    </rPh>
    <rPh sb="23" eb="25">
      <t>キボ</t>
    </rPh>
    <rPh sb="25" eb="26">
      <t>ベツ</t>
    </rPh>
    <rPh sb="27" eb="30">
      <t>キョウリョクキン</t>
    </rPh>
    <rPh sb="30" eb="33">
      <t>セイドヨウ</t>
    </rPh>
    <phoneticPr fontId="1"/>
  </si>
  <si>
    <t>対象内総数（回答基準日）</t>
    <rPh sb="0" eb="2">
      <t>タイショウ</t>
    </rPh>
    <rPh sb="2" eb="3">
      <t>ナイ</t>
    </rPh>
    <rPh sb="3" eb="5">
      <t>ソウスウ</t>
    </rPh>
    <phoneticPr fontId="1"/>
  </si>
  <si>
    <t>２－３．交付限度額の算定の基礎となる数値（平均額算定用）</t>
    <rPh sb="4" eb="6">
      <t>コウフ</t>
    </rPh>
    <rPh sb="6" eb="9">
      <t>ゲンドガク</t>
    </rPh>
    <rPh sb="10" eb="12">
      <t>サンテイ</t>
    </rPh>
    <rPh sb="13" eb="15">
      <t>キソ</t>
    </rPh>
    <rPh sb="18" eb="20">
      <t>スウチ</t>
    </rPh>
    <rPh sb="21" eb="23">
      <t>ヘイキン</t>
    </rPh>
    <rPh sb="23" eb="24">
      <t>ガク</t>
    </rPh>
    <rPh sb="24" eb="26">
      <t>サンテイ</t>
    </rPh>
    <rPh sb="26" eb="27">
      <t>ヨウ</t>
    </rPh>
    <phoneticPr fontId="1"/>
  </si>
  <si>
    <t>①想定国負担額</t>
    <rPh sb="1" eb="3">
      <t>ソウテイ</t>
    </rPh>
    <rPh sb="3" eb="4">
      <t>クニ</t>
    </rPh>
    <rPh sb="4" eb="6">
      <t>フタン</t>
    </rPh>
    <rPh sb="6" eb="7">
      <t>ガク</t>
    </rPh>
    <phoneticPr fontId="1"/>
  </si>
  <si>
    <t>②想定国負担額</t>
    <rPh sb="1" eb="3">
      <t>ソウテイ</t>
    </rPh>
    <rPh sb="3" eb="4">
      <t>クニ</t>
    </rPh>
    <rPh sb="4" eb="6">
      <t>フタン</t>
    </rPh>
    <rPh sb="6" eb="7">
      <t>ガク</t>
    </rPh>
    <phoneticPr fontId="1"/>
  </si>
  <si>
    <t>5/15～</t>
    <phoneticPr fontId="1"/>
  </si>
  <si>
    <t>※各シートにて計算した国・地方負担額について算定額・実績額を記載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</si>
</sst>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quot;¥&quot;#,##0_);[Red]\(&quot;¥&quot;#,##0\)"/>
    <numFmt numFmtId="177" formatCode="#,##0_);[Red]\(#,##0\)"/>
    <numFmt numFmtId="178" formatCode="#,##0,&quot;千円&quot;"/>
    <numFmt numFmtId="179" formatCode="#,##0_ "/>
    <numFmt numFmtId="180" formatCode="\(yyyy/m/d\)"/>
  </numFmts>
  <fonts count="42" x14ac:knownFonts="1">
    <font>
      <sz val="11"/>
      <color theme="1"/>
      <name val="游ゴシック"/>
      <family val="2"/>
      <charset val="128"/>
      <scheme val="minor"/>
    </font>
    <font>
      <sz val="6"/>
      <name val="游ゴシック"/>
      <family val="2"/>
      <charset val="128"/>
      <scheme val="minor"/>
    </font>
    <font>
      <b/>
      <sz val="11"/>
      <color theme="1"/>
      <name val="ＭＳ ゴシック"/>
      <family val="3"/>
      <charset val="128"/>
    </font>
    <font>
      <b/>
      <sz val="16"/>
      <color theme="1"/>
      <name val="ＭＳ ゴシック"/>
      <family val="3"/>
      <charset val="128"/>
    </font>
    <font>
      <sz val="16"/>
      <color theme="1"/>
      <name val="ＭＳ ゴシック"/>
      <family val="3"/>
      <charset val="128"/>
    </font>
    <font>
      <sz val="11"/>
      <color theme="1"/>
      <name val="ＭＳ ゴシック"/>
      <family val="3"/>
      <charset val="128"/>
    </font>
    <font>
      <sz val="14"/>
      <color theme="1"/>
      <name val="ＭＳ ゴシック"/>
      <family val="3"/>
      <charset val="128"/>
    </font>
    <font>
      <sz val="18"/>
      <color theme="1"/>
      <name val="ＭＳ ゴシック"/>
      <family val="3"/>
      <charset val="128"/>
    </font>
    <font>
      <sz val="9"/>
      <color theme="1"/>
      <name val="ＭＳ ゴシック"/>
      <family val="3"/>
      <charset val="128"/>
    </font>
    <font>
      <sz val="12"/>
      <color theme="1"/>
      <name val="ＭＳ ゴシック"/>
      <family val="3"/>
      <charset val="128"/>
    </font>
    <font>
      <sz val="11"/>
      <color theme="1"/>
      <name val="游ゴシック"/>
      <family val="2"/>
      <charset val="128"/>
      <scheme val="minor"/>
    </font>
    <font>
      <sz val="10"/>
      <color theme="1"/>
      <name val="ＭＳ ゴシック"/>
      <family val="3"/>
      <charset val="128"/>
    </font>
    <font>
      <sz val="11"/>
      <color theme="1"/>
      <name val="ＭＳ Ｐゴシック"/>
      <family val="3"/>
      <charset val="128"/>
    </font>
    <font>
      <sz val="18"/>
      <color theme="1"/>
      <name val="ＭＳ Ｐゴシック"/>
      <family val="3"/>
      <charset val="128"/>
    </font>
    <font>
      <sz val="11"/>
      <color rgb="FFFF0000"/>
      <name val="ＭＳ ゴシック"/>
      <family val="3"/>
      <charset val="128"/>
    </font>
    <font>
      <sz val="14"/>
      <color theme="1"/>
      <name val="ＭＳ Ｐゴシック"/>
      <family val="3"/>
      <charset val="128"/>
    </font>
    <font>
      <sz val="8"/>
      <color theme="1"/>
      <name val="ＭＳ ゴシック"/>
      <family val="3"/>
      <charset val="128"/>
    </font>
    <font>
      <sz val="14"/>
      <color theme="1"/>
      <name val="游ゴシック"/>
      <family val="2"/>
      <charset val="128"/>
      <scheme val="minor"/>
    </font>
    <font>
      <sz val="14"/>
      <color rgb="FFFF0000"/>
      <name val="ＭＳ ゴシック"/>
      <family val="3"/>
      <charset val="128"/>
    </font>
    <font>
      <sz val="11"/>
      <color rgb="FF9C0006"/>
      <name val="游ゴシック"/>
      <family val="2"/>
      <charset val="128"/>
      <scheme val="minor"/>
    </font>
    <font>
      <sz val="6"/>
      <name val="游ゴシック"/>
      <family val="3"/>
      <charset val="128"/>
      <scheme val="minor"/>
    </font>
    <font>
      <sz val="11"/>
      <name val="游ゴシック"/>
      <family val="2"/>
      <charset val="128"/>
      <scheme val="minor"/>
    </font>
    <font>
      <sz val="11"/>
      <color theme="1"/>
      <name val="游ゴシック"/>
      <family val="2"/>
      <scheme val="minor"/>
    </font>
    <font>
      <sz val="24"/>
      <color theme="1"/>
      <name val="ＭＳ ゴシック"/>
      <family val="3"/>
      <charset val="128"/>
    </font>
    <font>
      <b/>
      <sz val="14"/>
      <color theme="1"/>
      <name val="ＭＳ ゴシック"/>
      <family val="3"/>
      <charset val="128"/>
    </font>
    <font>
      <sz val="14"/>
      <color theme="0"/>
      <name val="ＭＳ ゴシック"/>
      <family val="3"/>
      <charset val="128"/>
    </font>
    <font>
      <b/>
      <sz val="16"/>
      <color theme="0"/>
      <name val="ＭＳ ゴシック"/>
      <family val="3"/>
      <charset val="128"/>
    </font>
    <font>
      <sz val="16"/>
      <color theme="0"/>
      <name val="ＭＳ ゴシック"/>
      <family val="3"/>
      <charset val="128"/>
    </font>
    <font>
      <sz val="16"/>
      <color rgb="FFFF0000"/>
      <name val="ＭＳ ゴシック"/>
      <family val="3"/>
      <charset val="128"/>
    </font>
    <font>
      <sz val="18"/>
      <name val="ＭＳ ゴシック"/>
      <family val="3"/>
      <charset val="128"/>
    </font>
    <font>
      <sz val="16"/>
      <name val="游ゴシック"/>
      <family val="2"/>
      <charset val="128"/>
      <scheme val="minor"/>
    </font>
    <font>
      <sz val="16"/>
      <name val="游ゴシック"/>
      <family val="3"/>
      <charset val="128"/>
      <scheme val="minor"/>
    </font>
    <font>
      <sz val="16"/>
      <name val="ＭＳ ゴシック"/>
      <family val="3"/>
      <charset val="128"/>
    </font>
    <font>
      <sz val="14"/>
      <name val="ＭＳ ゴシック"/>
      <family val="3"/>
      <charset val="128"/>
    </font>
    <font>
      <sz val="12"/>
      <name val="ＭＳ ゴシック"/>
      <family val="3"/>
      <charset val="128"/>
    </font>
    <font>
      <b/>
      <sz val="16"/>
      <name val="ＭＳ ゴシック"/>
      <family val="3"/>
      <charset val="128"/>
    </font>
    <font>
      <sz val="24"/>
      <name val="ＭＳ ゴシック"/>
      <family val="3"/>
      <charset val="128"/>
    </font>
    <font>
      <b/>
      <sz val="11"/>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b/>
      <sz val="14"/>
      <name val="ＭＳ ゴシック"/>
      <family val="3"/>
      <charset val="128"/>
    </font>
  </fonts>
  <fills count="1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C7CE"/>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thin">
        <color indexed="64"/>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bottom/>
      <diagonal/>
    </border>
    <border>
      <left/>
      <right/>
      <top style="medium">
        <color indexed="64"/>
      </top>
      <bottom/>
      <diagonal/>
    </border>
    <border>
      <left/>
      <right style="thin">
        <color indexed="64"/>
      </right>
      <top/>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top/>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left/>
      <right style="thin">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thin">
        <color indexed="64"/>
      </right>
      <top/>
      <bottom style="medium">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diagonalUp="1">
      <left style="medium">
        <color indexed="64"/>
      </left>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left style="thin">
        <color indexed="64"/>
      </left>
      <right/>
      <top/>
      <bottom style="medium">
        <color indexed="64"/>
      </bottom>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diagonalUp="1">
      <left/>
      <right style="medium">
        <color indexed="64"/>
      </right>
      <top style="thin">
        <color indexed="64"/>
      </top>
      <bottom/>
      <diagonal style="thin">
        <color indexed="64"/>
      </diagonal>
    </border>
    <border>
      <left style="medium">
        <color indexed="64"/>
      </left>
      <right style="medium">
        <color indexed="64"/>
      </right>
      <top/>
      <bottom/>
      <diagonal/>
    </border>
    <border>
      <left style="thick">
        <color auto="1"/>
      </left>
      <right/>
      <top/>
      <bottom/>
      <diagonal/>
    </border>
    <border diagonalUp="1">
      <left/>
      <right/>
      <top/>
      <bottom/>
      <diagonal style="thin">
        <color auto="1"/>
      </diagonal>
    </border>
    <border diagonalUp="1">
      <left/>
      <right/>
      <top/>
      <bottom style="medium">
        <color indexed="64"/>
      </bottom>
      <diagonal style="thin">
        <color indexed="64"/>
      </diagonal>
    </border>
    <border diagonalUp="1">
      <left/>
      <right/>
      <top style="medium">
        <color indexed="64"/>
      </top>
      <bottom/>
      <diagonal style="thin">
        <color indexed="64"/>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diagonalUp="1">
      <left/>
      <right style="thin">
        <color indexed="64"/>
      </right>
      <top/>
      <bottom style="medium">
        <color indexed="64"/>
      </bottom>
      <diagonal style="thin">
        <color indexed="64"/>
      </diagonal>
    </border>
    <border diagonalUp="1">
      <left/>
      <right style="thin">
        <color indexed="64"/>
      </right>
      <top style="thin">
        <color indexed="64"/>
      </top>
      <bottom/>
      <diagonal style="thin">
        <color indexed="64"/>
      </diagonal>
    </border>
  </borders>
  <cellStyleXfs count="6">
    <xf numFmtId="0" fontId="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9" fillId="8" borderId="0" applyNumberFormat="0" applyBorder="0" applyAlignment="0" applyProtection="0">
      <alignment vertical="center"/>
    </xf>
    <xf numFmtId="0" fontId="22" fillId="0" borderId="0"/>
    <xf numFmtId="38" fontId="22" fillId="0" borderId="0" applyFont="0" applyFill="0" applyBorder="0" applyAlignment="0" applyProtection="0">
      <alignment vertical="center"/>
    </xf>
  </cellStyleXfs>
  <cellXfs count="1245">
    <xf numFmtId="0" fontId="0" fillId="0" borderId="0" xfId="0">
      <alignment vertical="center"/>
    </xf>
    <xf numFmtId="0" fontId="3" fillId="0" borderId="0" xfId="0" applyFont="1">
      <alignment vertical="center"/>
    </xf>
    <xf numFmtId="0" fontId="2" fillId="0" borderId="0" xfId="0" applyFont="1">
      <alignment vertical="center"/>
    </xf>
    <xf numFmtId="176" fontId="2" fillId="0" borderId="0" xfId="0" applyNumberFormat="1" applyFont="1">
      <alignment vertical="center"/>
    </xf>
    <xf numFmtId="0" fontId="4" fillId="0" borderId="0" xfId="0" applyFont="1">
      <alignment vertical="center"/>
    </xf>
    <xf numFmtId="0" fontId="5" fillId="0" borderId="0" xfId="0" applyFont="1">
      <alignment vertical="center"/>
    </xf>
    <xf numFmtId="0" fontId="5" fillId="0" borderId="0" xfId="0" applyFont="1" applyFill="1" applyBorder="1" applyAlignment="1">
      <alignment horizontal="center" vertical="center"/>
    </xf>
    <xf numFmtId="0" fontId="5" fillId="0" borderId="0" xfId="0" applyFont="1" applyFill="1">
      <alignment vertical="center"/>
    </xf>
    <xf numFmtId="176" fontId="5" fillId="0" borderId="0" xfId="0" applyNumberFormat="1" applyFont="1">
      <alignment vertical="center"/>
    </xf>
    <xf numFmtId="0" fontId="6" fillId="3" borderId="1" xfId="0" applyFont="1" applyFill="1" applyBorder="1">
      <alignment vertical="center"/>
    </xf>
    <xf numFmtId="0" fontId="8" fillId="3" borderId="1" xfId="0" applyFont="1" applyFill="1" applyBorder="1" applyAlignment="1">
      <alignment horizontal="center" vertical="center"/>
    </xf>
    <xf numFmtId="0" fontId="6" fillId="3" borderId="24" xfId="0" applyFont="1" applyFill="1" applyBorder="1">
      <alignment vertical="center"/>
    </xf>
    <xf numFmtId="0" fontId="8" fillId="3" borderId="15" xfId="0" applyFont="1" applyFill="1" applyBorder="1" applyAlignment="1">
      <alignment horizontal="center" vertical="center"/>
    </xf>
    <xf numFmtId="177" fontId="7" fillId="3" borderId="22" xfId="0" applyNumberFormat="1" applyFont="1" applyFill="1" applyBorder="1" applyAlignment="1">
      <alignment horizontal="right" vertical="center"/>
    </xf>
    <xf numFmtId="0" fontId="6" fillId="3" borderId="14" xfId="0" applyFont="1" applyFill="1" applyBorder="1" applyAlignment="1">
      <alignment vertical="center"/>
    </xf>
    <xf numFmtId="0" fontId="6" fillId="3" borderId="24" xfId="0" applyFont="1" applyFill="1" applyBorder="1" applyAlignment="1">
      <alignment vertical="center"/>
    </xf>
    <xf numFmtId="0" fontId="11" fillId="3" borderId="1" xfId="0" applyFont="1" applyFill="1" applyBorder="1" applyAlignment="1">
      <alignment horizontal="center" vertical="center"/>
    </xf>
    <xf numFmtId="0" fontId="12" fillId="0" borderId="0" xfId="0" applyFont="1">
      <alignment vertical="center"/>
    </xf>
    <xf numFmtId="0" fontId="6" fillId="0" borderId="28" xfId="0" applyFont="1" applyFill="1" applyBorder="1" applyAlignment="1">
      <alignment horizontal="center" vertical="center" wrapText="1"/>
    </xf>
    <xf numFmtId="0" fontId="6" fillId="0" borderId="36" xfId="0" applyFont="1" applyFill="1" applyBorder="1" applyAlignment="1">
      <alignment horizontal="center" vertical="center"/>
    </xf>
    <xf numFmtId="176" fontId="6" fillId="0" borderId="36"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38" xfId="0" applyFont="1" applyFill="1" applyBorder="1" applyAlignment="1">
      <alignment horizontal="center" vertical="center"/>
    </xf>
    <xf numFmtId="0" fontId="6" fillId="0" borderId="36" xfId="0" applyFont="1" applyFill="1" applyBorder="1">
      <alignment vertical="center"/>
    </xf>
    <xf numFmtId="0" fontId="8" fillId="0" borderId="0" xfId="0" applyFont="1" applyFill="1" applyBorder="1" applyAlignment="1">
      <alignment horizontal="center" vertical="center"/>
    </xf>
    <xf numFmtId="0" fontId="6" fillId="0" borderId="0" xfId="0" applyFont="1" applyFill="1" applyBorder="1">
      <alignment vertical="center"/>
    </xf>
    <xf numFmtId="176" fontId="6" fillId="0" borderId="0" xfId="0" applyNumberFormat="1" applyFont="1" applyFill="1" applyBorder="1" applyAlignment="1">
      <alignment horizontal="center" vertical="center"/>
    </xf>
    <xf numFmtId="0" fontId="6" fillId="3" borderId="19" xfId="0" applyFont="1" applyFill="1" applyBorder="1">
      <alignment vertical="center"/>
    </xf>
    <xf numFmtId="0" fontId="6" fillId="3" borderId="16" xfId="0" applyFont="1" applyFill="1" applyBorder="1">
      <alignment vertical="center"/>
    </xf>
    <xf numFmtId="0" fontId="6" fillId="5" borderId="23" xfId="0" applyFont="1" applyFill="1" applyBorder="1">
      <alignment vertical="center"/>
    </xf>
    <xf numFmtId="0" fontId="11" fillId="5" borderId="16" xfId="0" applyFont="1" applyFill="1" applyBorder="1" applyAlignment="1">
      <alignment horizontal="center" vertical="center"/>
    </xf>
    <xf numFmtId="0" fontId="6" fillId="5" borderId="14" xfId="0" applyFont="1" applyFill="1" applyBorder="1">
      <alignment vertical="center"/>
    </xf>
    <xf numFmtId="0" fontId="11" fillId="5" borderId="1" xfId="0" applyFont="1" applyFill="1" applyBorder="1" applyAlignment="1">
      <alignment horizontal="center" vertical="center"/>
    </xf>
    <xf numFmtId="0" fontId="6" fillId="5" borderId="24" xfId="0" applyFont="1" applyFill="1" applyBorder="1">
      <alignment vertical="center"/>
    </xf>
    <xf numFmtId="0" fontId="8" fillId="5" borderId="1" xfId="0" applyFont="1" applyFill="1" applyBorder="1" applyAlignment="1">
      <alignment horizontal="center" vertical="center"/>
    </xf>
    <xf numFmtId="0" fontId="8" fillId="5" borderId="9" xfId="0" applyFont="1" applyFill="1" applyBorder="1" applyAlignment="1">
      <alignment horizontal="center" vertical="center"/>
    </xf>
    <xf numFmtId="0" fontId="6" fillId="5" borderId="45" xfId="0" applyFont="1" applyFill="1" applyBorder="1">
      <alignment vertical="center"/>
    </xf>
    <xf numFmtId="0" fontId="6" fillId="3" borderId="16"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lignment vertical="center"/>
    </xf>
    <xf numFmtId="0" fontId="6" fillId="5" borderId="16" xfId="0" applyFont="1" applyFill="1" applyBorder="1">
      <alignment vertical="center"/>
    </xf>
    <xf numFmtId="0" fontId="6" fillId="5" borderId="1" xfId="0" applyFont="1" applyFill="1" applyBorder="1">
      <alignment vertical="center"/>
    </xf>
    <xf numFmtId="0" fontId="7" fillId="2" borderId="40" xfId="0" applyFont="1" applyFill="1" applyBorder="1" applyAlignment="1">
      <alignment horizontal="right" vertical="center"/>
    </xf>
    <xf numFmtId="176" fontId="7" fillId="2" borderId="39" xfId="0" applyNumberFormat="1" applyFont="1" applyFill="1" applyBorder="1" applyAlignment="1">
      <alignment horizontal="right" vertical="center"/>
    </xf>
    <xf numFmtId="0" fontId="9" fillId="0" borderId="15" xfId="0" applyFont="1" applyFill="1" applyBorder="1" applyAlignment="1">
      <alignment vertical="center"/>
    </xf>
    <xf numFmtId="38" fontId="6" fillId="0" borderId="37" xfId="1" applyFont="1" applyFill="1" applyBorder="1" applyAlignment="1">
      <alignment vertical="center"/>
    </xf>
    <xf numFmtId="38" fontId="6" fillId="0" borderId="0" xfId="1" applyFont="1" applyFill="1" applyBorder="1" applyAlignment="1">
      <alignment vertical="center"/>
    </xf>
    <xf numFmtId="38" fontId="6" fillId="0" borderId="15" xfId="1" applyFont="1" applyFill="1" applyBorder="1" applyAlignment="1">
      <alignment vertical="center"/>
    </xf>
    <xf numFmtId="0" fontId="9" fillId="0" borderId="0" xfId="0" applyFont="1" applyAlignment="1">
      <alignment horizontal="righ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176" fontId="6" fillId="5" borderId="69" xfId="0" applyNumberFormat="1" applyFont="1" applyFill="1" applyBorder="1" applyAlignment="1">
      <alignment horizontal="center" vertical="center"/>
    </xf>
    <xf numFmtId="176" fontId="6" fillId="5" borderId="67" xfId="0" applyNumberFormat="1" applyFont="1" applyFill="1" applyBorder="1" applyAlignment="1">
      <alignment horizontal="center" vertical="center"/>
    </xf>
    <xf numFmtId="176" fontId="6" fillId="5" borderId="70" xfId="0" applyNumberFormat="1" applyFont="1" applyFill="1" applyBorder="1" applyAlignment="1">
      <alignment horizontal="center" vertical="center"/>
    </xf>
    <xf numFmtId="38" fontId="7" fillId="2" borderId="20" xfId="1" applyFont="1" applyFill="1" applyBorder="1" applyAlignment="1">
      <alignment horizontal="right" vertical="center" wrapText="1"/>
    </xf>
    <xf numFmtId="176" fontId="6" fillId="5" borderId="72" xfId="0" applyNumberFormat="1" applyFont="1" applyFill="1" applyBorder="1" applyAlignment="1">
      <alignment horizontal="center" vertical="center"/>
    </xf>
    <xf numFmtId="176" fontId="6" fillId="5" borderId="73" xfId="0" applyNumberFormat="1" applyFont="1" applyFill="1" applyBorder="1" applyAlignment="1">
      <alignment horizontal="center" vertical="center"/>
    </xf>
    <xf numFmtId="176" fontId="6" fillId="5" borderId="26" xfId="0" applyNumberFormat="1" applyFont="1" applyFill="1" applyBorder="1" applyAlignment="1">
      <alignment horizontal="center" vertical="center"/>
    </xf>
    <xf numFmtId="178" fontId="6" fillId="3" borderId="42" xfId="0" applyNumberFormat="1" applyFont="1" applyFill="1" applyBorder="1">
      <alignment vertical="center"/>
    </xf>
    <xf numFmtId="178" fontId="6" fillId="3" borderId="23" xfId="0" applyNumberFormat="1" applyFont="1" applyFill="1" applyBorder="1">
      <alignment vertical="center"/>
    </xf>
    <xf numFmtId="3" fontId="6" fillId="3" borderId="14" xfId="0" applyNumberFormat="1" applyFont="1" applyFill="1" applyBorder="1">
      <alignment vertical="center"/>
    </xf>
    <xf numFmtId="3" fontId="6" fillId="3" borderId="24" xfId="0" applyNumberFormat="1" applyFont="1" applyFill="1" applyBorder="1">
      <alignment vertical="center"/>
    </xf>
    <xf numFmtId="177" fontId="6" fillId="3" borderId="7" xfId="0" applyNumberFormat="1" applyFont="1" applyFill="1" applyBorder="1">
      <alignment vertical="center"/>
    </xf>
    <xf numFmtId="177" fontId="6" fillId="3" borderId="7" xfId="0" applyNumberFormat="1" applyFont="1" applyFill="1" applyBorder="1" applyAlignment="1">
      <alignment horizontal="right" vertical="center"/>
    </xf>
    <xf numFmtId="177" fontId="5" fillId="3" borderId="7" xfId="0" applyNumberFormat="1" applyFont="1" applyFill="1" applyBorder="1" applyAlignment="1">
      <alignment horizontal="right" vertical="center"/>
    </xf>
    <xf numFmtId="177" fontId="6" fillId="3" borderId="41" xfId="0" applyNumberFormat="1" applyFont="1" applyFill="1" applyBorder="1">
      <alignment vertical="center"/>
    </xf>
    <xf numFmtId="177" fontId="6" fillId="3" borderId="14" xfId="0" applyNumberFormat="1" applyFont="1" applyFill="1" applyBorder="1" applyAlignment="1">
      <alignment horizontal="right" vertical="center"/>
    </xf>
    <xf numFmtId="177" fontId="6" fillId="3" borderId="24" xfId="0" applyNumberFormat="1" applyFont="1" applyFill="1" applyBorder="1" applyAlignment="1">
      <alignment horizontal="right" vertical="center"/>
    </xf>
    <xf numFmtId="177" fontId="5" fillId="3" borderId="24" xfId="0" applyNumberFormat="1" applyFont="1" applyFill="1" applyBorder="1" applyAlignment="1">
      <alignment horizontal="right" vertical="center"/>
    </xf>
    <xf numFmtId="178" fontId="6" fillId="2" borderId="20" xfId="0" applyNumberFormat="1" applyFont="1" applyFill="1" applyBorder="1" applyAlignment="1">
      <alignment vertical="center"/>
    </xf>
    <xf numFmtId="178" fontId="6" fillId="6" borderId="22" xfId="0" applyNumberFormat="1" applyFont="1" applyFill="1" applyBorder="1" applyAlignment="1">
      <alignment vertical="center"/>
    </xf>
    <xf numFmtId="0" fontId="14" fillId="0" borderId="0" xfId="0" applyFont="1" applyBorder="1" applyAlignment="1">
      <alignment vertical="center" wrapText="1"/>
    </xf>
    <xf numFmtId="0" fontId="15" fillId="0" borderId="3" xfId="0" applyFont="1" applyBorder="1" applyAlignment="1">
      <alignment horizontal="center" vertical="center"/>
    </xf>
    <xf numFmtId="0" fontId="15" fillId="0" borderId="6"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6" fillId="0" borderId="0" xfId="0" applyFont="1">
      <alignment vertical="center"/>
    </xf>
    <xf numFmtId="0" fontId="6" fillId="4" borderId="1" xfId="0" applyFont="1" applyFill="1" applyBorder="1" applyAlignment="1">
      <alignment horizontal="center" vertical="center"/>
    </xf>
    <xf numFmtId="0" fontId="0" fillId="0" borderId="0" xfId="0" applyAlignment="1">
      <alignment horizontal="left" vertical="center"/>
    </xf>
    <xf numFmtId="0" fontId="6" fillId="0" borderId="1" xfId="0" applyFont="1" applyBorder="1" applyAlignment="1">
      <alignment horizontal="center" vertical="center"/>
    </xf>
    <xf numFmtId="0" fontId="11" fillId="0" borderId="0" xfId="0" applyFont="1" applyBorder="1" applyAlignment="1">
      <alignment horizontal="left" vertical="center" wrapText="1"/>
    </xf>
    <xf numFmtId="0" fontId="0" fillId="0" borderId="0" xfId="0" applyBorder="1" applyAlignment="1">
      <alignment horizontal="left" vertical="center"/>
    </xf>
    <xf numFmtId="0" fontId="6" fillId="0" borderId="8" xfId="0" applyFont="1" applyBorder="1" applyAlignment="1">
      <alignment horizontal="center" vertical="center" wrapText="1"/>
    </xf>
    <xf numFmtId="0" fontId="6" fillId="4" borderId="3" xfId="0" applyFont="1" applyFill="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1" fillId="0" borderId="79" xfId="0" applyFont="1" applyBorder="1" applyAlignment="1">
      <alignment horizontal="left" vertical="center" wrapText="1"/>
    </xf>
    <xf numFmtId="0" fontId="0" fillId="0" borderId="80" xfId="0" applyBorder="1">
      <alignment vertical="center"/>
    </xf>
    <xf numFmtId="0" fontId="0" fillId="0" borderId="79" xfId="0" applyBorder="1" applyAlignment="1">
      <alignment horizontal="left" vertical="center"/>
    </xf>
    <xf numFmtId="0" fontId="6" fillId="0" borderId="0" xfId="0" applyFont="1" applyBorder="1" applyAlignment="1">
      <alignment vertical="center" wrapText="1"/>
    </xf>
    <xf numFmtId="0" fontId="6" fillId="0" borderId="81" xfId="0" applyFont="1" applyBorder="1" applyAlignment="1">
      <alignment vertical="center"/>
    </xf>
    <xf numFmtId="0" fontId="6" fillId="4" borderId="88" xfId="0" applyFont="1" applyFill="1" applyBorder="1" applyAlignment="1">
      <alignment vertical="center"/>
    </xf>
    <xf numFmtId="0" fontId="6" fillId="0" borderId="91" xfId="0" applyFont="1" applyBorder="1" applyAlignment="1">
      <alignment vertical="center"/>
    </xf>
    <xf numFmtId="0" fontId="5" fillId="0" borderId="0" xfId="0" applyFont="1" applyBorder="1" applyAlignment="1">
      <alignment horizontal="center" vertical="center"/>
    </xf>
    <xf numFmtId="0" fontId="5" fillId="4" borderId="12" xfId="0" applyFont="1" applyFill="1" applyBorder="1">
      <alignment vertical="center"/>
    </xf>
    <xf numFmtId="0" fontId="5" fillId="4" borderId="13" xfId="0" applyFont="1" applyFill="1" applyBorder="1">
      <alignment vertical="center"/>
    </xf>
    <xf numFmtId="0" fontId="9" fillId="0" borderId="1" xfId="0" applyFont="1" applyBorder="1" applyAlignment="1">
      <alignment vertical="center" wrapText="1"/>
    </xf>
    <xf numFmtId="179" fontId="6" fillId="0" borderId="71" xfId="0" applyNumberFormat="1" applyFont="1" applyBorder="1" applyAlignment="1">
      <alignment horizontal="center" vertical="center"/>
    </xf>
    <xf numFmtId="178"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0" fillId="0" borderId="0" xfId="0" applyAlignment="1"/>
    <xf numFmtId="0" fontId="0" fillId="9" borderId="15" xfId="0" applyFill="1" applyBorder="1" applyAlignment="1">
      <alignment horizontal="left" vertical="top" wrapText="1"/>
    </xf>
    <xf numFmtId="0" fontId="0" fillId="9" borderId="16" xfId="0" applyFill="1" applyBorder="1" applyAlignment="1">
      <alignment horizontal="left" vertical="top"/>
    </xf>
    <xf numFmtId="0" fontId="0" fillId="9" borderId="1" xfId="0" applyFill="1" applyBorder="1" applyAlignment="1">
      <alignment horizontal="left" vertical="top"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21" fillId="10" borderId="1" xfId="0" applyFont="1" applyFill="1" applyBorder="1" applyAlignment="1">
      <alignment horizontal="left" vertical="top"/>
    </xf>
    <xf numFmtId="0" fontId="21" fillId="10" borderId="1" xfId="3" applyFont="1" applyFill="1" applyBorder="1" applyAlignment="1">
      <alignment horizontal="left" vertical="top"/>
    </xf>
    <xf numFmtId="3" fontId="0" fillId="0" borderId="1" xfId="0" applyNumberFormat="1" applyBorder="1" applyAlignment="1">
      <alignment horizontal="left" vertical="top"/>
    </xf>
    <xf numFmtId="0" fontId="0" fillId="9" borderId="24" xfId="0" applyFill="1" applyBorder="1" applyAlignment="1">
      <alignment horizontal="left" vertical="top" wrapText="1"/>
    </xf>
    <xf numFmtId="0" fontId="0" fillId="9" borderId="1" xfId="0" applyFill="1" applyBorder="1">
      <alignment vertical="center"/>
    </xf>
    <xf numFmtId="0" fontId="11" fillId="3" borderId="15" xfId="0" applyFont="1" applyFill="1" applyBorder="1" applyAlignment="1">
      <alignment horizontal="left" vertical="center"/>
    </xf>
    <xf numFmtId="0" fontId="22" fillId="0" borderId="0" xfId="4"/>
    <xf numFmtId="0" fontId="22" fillId="0" borderId="0" xfId="4" applyAlignment="1">
      <alignment horizontal="right"/>
    </xf>
    <xf numFmtId="0" fontId="22" fillId="0" borderId="77" xfId="4" applyBorder="1" applyAlignment="1">
      <alignment vertical="center"/>
    </xf>
    <xf numFmtId="0" fontId="22" fillId="0" borderId="71" xfId="4" applyBorder="1" applyAlignment="1">
      <alignment vertical="center"/>
    </xf>
    <xf numFmtId="0" fontId="22" fillId="0" borderId="1" xfId="4" applyBorder="1" applyAlignment="1">
      <alignment horizontal="center" vertical="center" wrapText="1"/>
    </xf>
    <xf numFmtId="0" fontId="22" fillId="0" borderId="1" xfId="4" applyBorder="1" applyAlignment="1">
      <alignment horizontal="center" vertical="center"/>
    </xf>
    <xf numFmtId="38" fontId="0" fillId="0" borderId="1" xfId="5" applyFont="1" applyBorder="1" applyAlignment="1">
      <alignment vertical="center"/>
    </xf>
    <xf numFmtId="38" fontId="0" fillId="0" borderId="1" xfId="5" applyFont="1" applyBorder="1" applyAlignment="1">
      <alignment horizontal="center" vertical="center"/>
    </xf>
    <xf numFmtId="0" fontId="22" fillId="7" borderId="1" xfId="4" applyFill="1" applyBorder="1" applyAlignment="1">
      <alignment horizontal="center" vertical="center" wrapText="1"/>
    </xf>
    <xf numFmtId="38" fontId="0" fillId="7" borderId="1" xfId="5" applyFont="1" applyFill="1" applyBorder="1" applyAlignment="1">
      <alignment vertical="center" wrapText="1"/>
    </xf>
    <xf numFmtId="38" fontId="6" fillId="0" borderId="0" xfId="1" applyFont="1" applyFill="1" applyBorder="1" applyAlignment="1">
      <alignment horizontal="right" vertical="center"/>
    </xf>
    <xf numFmtId="0" fontId="7" fillId="0" borderId="0"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5" xfId="0" applyFont="1" applyFill="1" applyBorder="1" applyAlignment="1">
      <alignment horizontal="center" vertical="center" wrapText="1"/>
    </xf>
    <xf numFmtId="0" fontId="5" fillId="4" borderId="37" xfId="0" applyFont="1" applyFill="1" applyBorder="1">
      <alignment vertical="center"/>
    </xf>
    <xf numFmtId="0" fontId="5" fillId="4" borderId="59" xfId="0" applyFont="1" applyFill="1" applyBorder="1">
      <alignment vertical="center"/>
    </xf>
    <xf numFmtId="178" fontId="6" fillId="11" borderId="21" xfId="0" applyNumberFormat="1" applyFont="1" applyFill="1" applyBorder="1" applyAlignment="1">
      <alignment vertical="center"/>
    </xf>
    <xf numFmtId="178" fontId="6" fillId="3" borderId="20" xfId="0" applyNumberFormat="1" applyFont="1" applyFill="1" applyBorder="1" applyAlignment="1">
      <alignment horizontal="right" vertical="center"/>
    </xf>
    <xf numFmtId="178" fontId="6" fillId="3" borderId="21" xfId="0" applyNumberFormat="1" applyFont="1" applyFill="1" applyBorder="1" applyAlignment="1">
      <alignment horizontal="right" vertical="center"/>
    </xf>
    <xf numFmtId="0" fontId="11" fillId="3" borderId="16" xfId="0" applyFont="1" applyFill="1" applyBorder="1" applyAlignment="1">
      <alignment horizontal="center" vertical="center"/>
    </xf>
    <xf numFmtId="178" fontId="6" fillId="3" borderId="16" xfId="0" applyNumberFormat="1" applyFont="1" applyFill="1" applyBorder="1" applyAlignment="1">
      <alignment horizontal="right" vertical="center"/>
    </xf>
    <xf numFmtId="178" fontId="6" fillId="3" borderId="41" xfId="0" applyNumberFormat="1" applyFont="1" applyFill="1" applyBorder="1" applyAlignment="1">
      <alignment horizontal="right" vertical="center"/>
    </xf>
    <xf numFmtId="178" fontId="9" fillId="3" borderId="16" xfId="0" applyNumberFormat="1" applyFont="1" applyFill="1" applyBorder="1" applyAlignment="1">
      <alignment horizontal="right" vertical="center"/>
    </xf>
    <xf numFmtId="178" fontId="6" fillId="3" borderId="20" xfId="0" applyNumberFormat="1" applyFont="1" applyFill="1" applyBorder="1">
      <alignment vertical="center"/>
    </xf>
    <xf numFmtId="178" fontId="6" fillId="3" borderId="21" xfId="0" applyNumberFormat="1" applyFont="1" applyFill="1" applyBorder="1">
      <alignment vertical="center"/>
    </xf>
    <xf numFmtId="178" fontId="6" fillId="3" borderId="16" xfId="0" applyNumberFormat="1" applyFont="1" applyFill="1" applyBorder="1">
      <alignment vertical="center"/>
    </xf>
    <xf numFmtId="178" fontId="6" fillId="3" borderId="41" xfId="0" applyNumberFormat="1" applyFont="1" applyFill="1" applyBorder="1">
      <alignment vertical="center"/>
    </xf>
    <xf numFmtId="178" fontId="6" fillId="3" borderId="74" xfId="0" applyNumberFormat="1" applyFont="1" applyFill="1" applyBorder="1">
      <alignment vertical="center"/>
    </xf>
    <xf numFmtId="178" fontId="6" fillId="3" borderId="75" xfId="0" applyNumberFormat="1" applyFont="1" applyFill="1" applyBorder="1">
      <alignment vertical="center"/>
    </xf>
    <xf numFmtId="178" fontId="6" fillId="3" borderId="1" xfId="0" applyNumberFormat="1" applyFont="1" applyFill="1" applyBorder="1">
      <alignment vertical="center"/>
    </xf>
    <xf numFmtId="176" fontId="6" fillId="3" borderId="30" xfId="0" applyNumberFormat="1" applyFont="1" applyFill="1" applyBorder="1">
      <alignment vertical="center"/>
    </xf>
    <xf numFmtId="176" fontId="6" fillId="3" borderId="23" xfId="0" applyNumberFormat="1" applyFont="1" applyFill="1" applyBorder="1">
      <alignment vertical="center"/>
    </xf>
    <xf numFmtId="176" fontId="6" fillId="3" borderId="4" xfId="0" applyNumberFormat="1" applyFont="1" applyFill="1" applyBorder="1">
      <alignment vertical="center"/>
    </xf>
    <xf numFmtId="176" fontId="6" fillId="3" borderId="5" xfId="0" applyNumberFormat="1" applyFont="1" applyFill="1" applyBorder="1">
      <alignment vertical="center"/>
    </xf>
    <xf numFmtId="176" fontId="6" fillId="3" borderId="1" xfId="0" applyNumberFormat="1" applyFont="1" applyFill="1" applyBorder="1">
      <alignment vertical="center"/>
    </xf>
    <xf numFmtId="176" fontId="6" fillId="3" borderId="41" xfId="0" applyNumberFormat="1" applyFont="1" applyFill="1" applyBorder="1">
      <alignment vertical="center"/>
    </xf>
    <xf numFmtId="0" fontId="7" fillId="12" borderId="22" xfId="0" applyFont="1" applyFill="1" applyBorder="1" applyAlignment="1">
      <alignment horizontal="right" vertical="center"/>
    </xf>
    <xf numFmtId="0" fontId="6"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3" borderId="16" xfId="0" applyFont="1" applyFill="1" applyBorder="1" applyAlignment="1">
      <alignment horizontal="left" vertical="center"/>
    </xf>
    <xf numFmtId="0" fontId="8" fillId="3" borderId="1" xfId="0" applyFont="1" applyFill="1" applyBorder="1" applyAlignment="1">
      <alignment horizontal="left" vertical="center"/>
    </xf>
    <xf numFmtId="38" fontId="4" fillId="0" borderId="0" xfId="1" applyFont="1" applyFill="1" applyBorder="1" applyAlignment="1">
      <alignment horizontal="center" vertical="center"/>
    </xf>
    <xf numFmtId="178" fontId="2" fillId="0" borderId="0" xfId="0" applyNumberFormat="1" applyFont="1" applyFill="1" applyBorder="1" applyAlignment="1">
      <alignment horizontal="center" vertical="center"/>
    </xf>
    <xf numFmtId="0" fontId="4" fillId="4" borderId="0" xfId="0" applyFont="1" applyFill="1" applyBorder="1" applyAlignment="1">
      <alignment vertical="center" wrapText="1"/>
    </xf>
    <xf numFmtId="0" fontId="4" fillId="4" borderId="38" xfId="0" applyFont="1" applyFill="1" applyBorder="1" applyAlignment="1">
      <alignment vertical="center" wrapText="1"/>
    </xf>
    <xf numFmtId="0" fontId="6" fillId="4" borderId="0" xfId="0" applyFont="1" applyFill="1" applyBorder="1" applyAlignment="1">
      <alignment vertical="center"/>
    </xf>
    <xf numFmtId="0" fontId="6" fillId="4" borderId="38" xfId="0" applyFont="1" applyFill="1" applyBorder="1" applyAlignment="1">
      <alignment vertical="center"/>
    </xf>
    <xf numFmtId="0" fontId="24" fillId="0" borderId="0" xfId="0" applyFont="1">
      <alignment vertical="center"/>
    </xf>
    <xf numFmtId="38" fontId="4" fillId="0" borderId="0" xfId="1" applyFont="1" applyFill="1" applyBorder="1" applyAlignment="1">
      <alignment horizontal="center" vertical="center"/>
    </xf>
    <xf numFmtId="0" fontId="9" fillId="0" borderId="89" xfId="0" applyFont="1" applyFill="1" applyBorder="1" applyAlignment="1">
      <alignment horizontal="center" vertical="center"/>
    </xf>
    <xf numFmtId="0" fontId="9" fillId="0" borderId="0" xfId="0" applyFont="1" applyFill="1" applyBorder="1" applyAlignment="1">
      <alignment vertical="center"/>
    </xf>
    <xf numFmtId="38" fontId="6" fillId="0" borderId="104" xfId="1" applyFont="1" applyFill="1" applyBorder="1" applyAlignment="1">
      <alignment vertical="center"/>
    </xf>
    <xf numFmtId="0" fontId="9" fillId="0" borderId="16" xfId="0" applyFont="1" applyFill="1" applyBorder="1" applyAlignment="1">
      <alignment horizontal="center" vertical="center"/>
    </xf>
    <xf numFmtId="0" fontId="9" fillId="0" borderId="11" xfId="0" applyFont="1" applyFill="1" applyBorder="1" applyAlignment="1">
      <alignment vertical="center"/>
    </xf>
    <xf numFmtId="0" fontId="6" fillId="3" borderId="23" xfId="0" applyFont="1" applyFill="1" applyBorder="1">
      <alignment vertical="center"/>
    </xf>
    <xf numFmtId="0" fontId="6" fillId="3" borderId="4" xfId="0" applyFont="1" applyFill="1" applyBorder="1" applyAlignment="1">
      <alignment horizontal="center" vertical="center"/>
    </xf>
    <xf numFmtId="177" fontId="6" fillId="3" borderId="5" xfId="0" applyNumberFormat="1" applyFont="1" applyFill="1" applyBorder="1" applyAlignment="1">
      <alignment horizontal="right" vertical="center"/>
    </xf>
    <xf numFmtId="0" fontId="6" fillId="3" borderId="1" xfId="0" applyFont="1" applyFill="1" applyBorder="1" applyAlignment="1">
      <alignment vertical="center"/>
    </xf>
    <xf numFmtId="0" fontId="6" fillId="3" borderId="16" xfId="0" applyFont="1" applyFill="1" applyBorder="1" applyAlignment="1">
      <alignment vertical="center"/>
    </xf>
    <xf numFmtId="176" fontId="6" fillId="0" borderId="41" xfId="1" applyNumberFormat="1" applyFont="1" applyFill="1" applyBorder="1" applyAlignment="1">
      <alignment horizontal="center" vertical="center"/>
    </xf>
    <xf numFmtId="176" fontId="6" fillId="0" borderId="16" xfId="1" applyNumberFormat="1" applyFont="1" applyFill="1" applyBorder="1" applyAlignment="1">
      <alignment vertical="center"/>
    </xf>
    <xf numFmtId="38" fontId="4" fillId="0" borderId="0" xfId="1"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lignment vertical="center"/>
    </xf>
    <xf numFmtId="178" fontId="6" fillId="2" borderId="0" xfId="0" applyNumberFormat="1" applyFont="1" applyFill="1" applyBorder="1" applyAlignment="1">
      <alignment horizontal="center" vertical="center"/>
    </xf>
    <xf numFmtId="38" fontId="5" fillId="0" borderId="0" xfId="1" applyFont="1">
      <alignment vertical="center"/>
    </xf>
    <xf numFmtId="38" fontId="5" fillId="4" borderId="0" xfId="1" applyFont="1" applyFill="1" applyBorder="1">
      <alignment vertical="center"/>
    </xf>
    <xf numFmtId="38" fontId="6" fillId="4" borderId="0" xfId="1" applyFont="1" applyFill="1" applyBorder="1" applyAlignment="1">
      <alignment horizontal="center" vertical="center"/>
    </xf>
    <xf numFmtId="38" fontId="6" fillId="2" borderId="0" xfId="1" applyFont="1" applyFill="1" applyBorder="1" applyAlignment="1">
      <alignment horizontal="center" vertical="center"/>
    </xf>
    <xf numFmtId="38" fontId="5" fillId="0" borderId="0" xfId="1" applyFont="1" applyFill="1" applyBorder="1" applyAlignment="1">
      <alignment horizontal="center" vertical="center"/>
    </xf>
    <xf numFmtId="0" fontId="27" fillId="10" borderId="0" xfId="0" applyFont="1" applyFill="1" applyBorder="1" applyAlignment="1">
      <alignment vertical="center"/>
    </xf>
    <xf numFmtId="176" fontId="27" fillId="10" borderId="0" xfId="0" applyNumberFormat="1" applyFont="1" applyFill="1" applyBorder="1" applyAlignment="1">
      <alignment vertical="center"/>
    </xf>
    <xf numFmtId="0" fontId="4" fillId="4" borderId="50"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59" xfId="0" applyFont="1" applyFill="1" applyBorder="1" applyAlignment="1">
      <alignment horizontal="center" vertical="center"/>
    </xf>
    <xf numFmtId="0" fontId="23" fillId="0" borderId="0" xfId="0" applyFont="1" applyBorder="1" applyAlignment="1">
      <alignment horizontal="center" vertical="center"/>
    </xf>
    <xf numFmtId="0" fontId="6" fillId="4" borderId="0" xfId="0" applyFont="1" applyFill="1" applyBorder="1" applyAlignment="1">
      <alignment horizontal="center" vertical="center"/>
    </xf>
    <xf numFmtId="178" fontId="3" fillId="0" borderId="0" xfId="0" applyNumberFormat="1" applyFont="1" applyBorder="1" applyAlignment="1">
      <alignment horizontal="center" vertical="center"/>
    </xf>
    <xf numFmtId="0" fontId="5" fillId="0" borderId="0" xfId="0" applyFont="1" applyAlignment="1">
      <alignment vertical="center" wrapText="1"/>
    </xf>
    <xf numFmtId="0" fontId="14" fillId="0" borderId="0" xfId="0" applyFont="1">
      <alignment vertical="center"/>
    </xf>
    <xf numFmtId="38" fontId="14" fillId="0" borderId="0" xfId="1" applyFont="1">
      <alignment vertical="center"/>
    </xf>
    <xf numFmtId="0" fontId="21" fillId="0" borderId="0" xfId="0" applyFont="1">
      <alignment vertical="center"/>
    </xf>
    <xf numFmtId="0" fontId="37" fillId="0" borderId="0" xfId="0" applyFont="1">
      <alignment vertical="center"/>
    </xf>
    <xf numFmtId="176" fontId="37" fillId="0" borderId="0" xfId="0" applyNumberFormat="1" applyFont="1">
      <alignment vertical="center"/>
    </xf>
    <xf numFmtId="0" fontId="38" fillId="0" borderId="0" xfId="0" applyFont="1">
      <alignment vertical="center"/>
    </xf>
    <xf numFmtId="0" fontId="38" fillId="0" borderId="0" xfId="0" applyFont="1" applyAlignment="1">
      <alignment vertical="center" wrapText="1"/>
    </xf>
    <xf numFmtId="178" fontId="35" fillId="0" borderId="0" xfId="0" applyNumberFormat="1" applyFont="1" applyBorder="1" applyAlignment="1">
      <alignment horizontal="center" vertical="center"/>
    </xf>
    <xf numFmtId="0" fontId="36" fillId="0" borderId="0" xfId="0" applyFont="1" applyBorder="1" applyAlignment="1">
      <alignment horizontal="center" vertical="center"/>
    </xf>
    <xf numFmtId="0" fontId="32" fillId="0" borderId="0" xfId="0" applyFont="1">
      <alignment vertical="center"/>
    </xf>
    <xf numFmtId="0" fontId="35" fillId="0" borderId="0" xfId="0" applyFont="1">
      <alignment vertical="center"/>
    </xf>
    <xf numFmtId="0" fontId="33" fillId="4" borderId="0" xfId="0" applyFont="1" applyFill="1" applyBorder="1" applyAlignment="1">
      <alignment vertical="center"/>
    </xf>
    <xf numFmtId="0" fontId="33" fillId="4" borderId="59" xfId="0" applyFont="1" applyFill="1" applyBorder="1" applyAlignment="1">
      <alignment vertical="center"/>
    </xf>
    <xf numFmtId="0" fontId="33" fillId="4" borderId="38" xfId="0" applyFont="1" applyFill="1" applyBorder="1" applyAlignment="1">
      <alignment vertical="center"/>
    </xf>
    <xf numFmtId="0" fontId="33" fillId="4" borderId="15" xfId="0" applyFont="1" applyFill="1" applyBorder="1" applyAlignment="1">
      <alignment horizontal="center" vertical="center" wrapText="1"/>
    </xf>
    <xf numFmtId="0" fontId="33" fillId="4" borderId="15" xfId="0" applyFont="1" applyFill="1" applyBorder="1" applyAlignment="1">
      <alignment horizontal="center" vertical="center"/>
    </xf>
    <xf numFmtId="0" fontId="33" fillId="4" borderId="10" xfId="0" applyFont="1" applyFill="1" applyBorder="1" applyAlignment="1">
      <alignment horizontal="center" vertical="center" wrapText="1"/>
    </xf>
    <xf numFmtId="0" fontId="33" fillId="4" borderId="9" xfId="0" applyFont="1" applyFill="1" applyBorder="1" applyAlignment="1">
      <alignment horizontal="center" vertical="center" wrapText="1"/>
    </xf>
    <xf numFmtId="38" fontId="29" fillId="2" borderId="20" xfId="1" applyFont="1" applyFill="1" applyBorder="1" applyAlignment="1">
      <alignment horizontal="right" vertical="center" wrapText="1"/>
    </xf>
    <xf numFmtId="177" fontId="29" fillId="3" borderId="22" xfId="0" applyNumberFormat="1" applyFont="1" applyFill="1" applyBorder="1" applyAlignment="1">
      <alignment horizontal="right" vertical="center"/>
    </xf>
    <xf numFmtId="0" fontId="29" fillId="5" borderId="22" xfId="0" applyFont="1" applyFill="1" applyBorder="1" applyAlignment="1">
      <alignment horizontal="right" vertical="center"/>
    </xf>
    <xf numFmtId="0" fontId="29" fillId="2" borderId="40" xfId="0" applyFont="1" applyFill="1" applyBorder="1" applyAlignment="1">
      <alignment horizontal="right" vertical="center"/>
    </xf>
    <xf numFmtId="176" fontId="29" fillId="2" borderId="39" xfId="0" applyNumberFormat="1" applyFont="1" applyFill="1" applyBorder="1" applyAlignment="1">
      <alignment horizontal="right" vertical="center"/>
    </xf>
    <xf numFmtId="178" fontId="33" fillId="2" borderId="20" xfId="0" applyNumberFormat="1" applyFont="1" applyFill="1" applyBorder="1" applyAlignment="1">
      <alignment vertical="center"/>
    </xf>
    <xf numFmtId="178" fontId="33" fillId="6" borderId="22" xfId="0" applyNumberFormat="1" applyFont="1" applyFill="1" applyBorder="1" applyAlignment="1">
      <alignment vertical="center"/>
    </xf>
    <xf numFmtId="178" fontId="33" fillId="7" borderId="21" xfId="0" applyNumberFormat="1" applyFont="1" applyFill="1" applyBorder="1" applyAlignment="1">
      <alignment vertical="center"/>
    </xf>
    <xf numFmtId="180" fontId="33" fillId="2" borderId="31" xfId="1" applyNumberFormat="1" applyFont="1" applyFill="1" applyBorder="1" applyAlignment="1">
      <alignment horizontal="center" vertical="center"/>
    </xf>
    <xf numFmtId="178" fontId="33" fillId="11" borderId="115" xfId="0" applyNumberFormat="1" applyFont="1" applyFill="1" applyBorder="1" applyAlignment="1">
      <alignment vertical="center"/>
    </xf>
    <xf numFmtId="2" fontId="33" fillId="2" borderId="20" xfId="2" applyNumberFormat="1" applyFont="1" applyFill="1" applyBorder="1">
      <alignment vertical="center"/>
    </xf>
    <xf numFmtId="0" fontId="33" fillId="2" borderId="22" xfId="0" applyFont="1" applyFill="1" applyBorder="1" applyAlignment="1">
      <alignment horizontal="right" vertical="center"/>
    </xf>
    <xf numFmtId="0" fontId="29"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0" fontId="38" fillId="0" borderId="0" xfId="0" applyFont="1" applyFill="1">
      <alignment vertical="center"/>
    </xf>
    <xf numFmtId="0" fontId="34" fillId="0" borderId="15" xfId="0" applyFont="1" applyFill="1" applyBorder="1" applyAlignment="1">
      <alignment vertical="center"/>
    </xf>
    <xf numFmtId="38" fontId="33" fillId="0" borderId="37" xfId="1" applyFont="1" applyFill="1" applyBorder="1" applyAlignment="1">
      <alignment vertical="center"/>
    </xf>
    <xf numFmtId="0" fontId="33" fillId="0" borderId="28" xfId="0" applyFont="1" applyFill="1" applyBorder="1" applyAlignment="1">
      <alignment horizontal="center" vertical="center" wrapText="1"/>
    </xf>
    <xf numFmtId="0" fontId="33" fillId="3" borderId="19" xfId="0" applyFont="1" applyFill="1" applyBorder="1">
      <alignment vertical="center"/>
    </xf>
    <xf numFmtId="0" fontId="33" fillId="3" borderId="16" xfId="0" applyFont="1" applyFill="1" applyBorder="1">
      <alignment vertical="center"/>
    </xf>
    <xf numFmtId="3" fontId="33" fillId="3" borderId="14" xfId="0" applyNumberFormat="1" applyFont="1" applyFill="1" applyBorder="1">
      <alignment vertical="center"/>
    </xf>
    <xf numFmtId="178" fontId="33" fillId="3" borderId="19" xfId="0" applyNumberFormat="1" applyFont="1" applyFill="1" applyBorder="1">
      <alignment vertical="center"/>
    </xf>
    <xf numFmtId="178" fontId="33" fillId="3" borderId="74" xfId="0" applyNumberFormat="1" applyFont="1" applyFill="1" applyBorder="1" applyAlignment="1">
      <alignment horizontal="right" vertical="center"/>
    </xf>
    <xf numFmtId="178" fontId="33" fillId="3" borderId="75" xfId="0" applyNumberFormat="1" applyFont="1" applyFill="1" applyBorder="1" applyAlignment="1">
      <alignment horizontal="right" vertical="center"/>
    </xf>
    <xf numFmtId="0" fontId="33" fillId="3" borderId="19" xfId="0" applyFont="1" applyFill="1" applyBorder="1" applyAlignment="1">
      <alignment horizontal="center" vertical="center"/>
    </xf>
    <xf numFmtId="178" fontId="33" fillId="3" borderId="19" xfId="0" applyNumberFormat="1" applyFont="1" applyFill="1" applyBorder="1" applyAlignment="1">
      <alignment horizontal="right" vertical="center"/>
    </xf>
    <xf numFmtId="178" fontId="33" fillId="3" borderId="51" xfId="0" applyNumberFormat="1" applyFont="1" applyFill="1" applyBorder="1" applyAlignment="1">
      <alignment horizontal="right" vertical="center"/>
    </xf>
    <xf numFmtId="2" fontId="33" fillId="3" borderId="23" xfId="0" applyNumberFormat="1" applyFont="1" applyFill="1" applyBorder="1">
      <alignment vertical="center"/>
    </xf>
    <xf numFmtId="0" fontId="39" fillId="3" borderId="16" xfId="0" applyFont="1" applyFill="1" applyBorder="1" applyAlignment="1">
      <alignment horizontal="left" vertical="center"/>
    </xf>
    <xf numFmtId="0" fontId="33" fillId="3" borderId="14" xfId="0" applyFont="1" applyFill="1" applyBorder="1" applyAlignment="1">
      <alignment vertical="center"/>
    </xf>
    <xf numFmtId="0" fontId="33" fillId="3" borderId="1" xfId="0" applyFont="1" applyFill="1" applyBorder="1">
      <alignment vertical="center"/>
    </xf>
    <xf numFmtId="3" fontId="33" fillId="3" borderId="24" xfId="0" applyNumberFormat="1" applyFont="1" applyFill="1" applyBorder="1">
      <alignment vertical="center"/>
    </xf>
    <xf numFmtId="178" fontId="33" fillId="3" borderId="42" xfId="0" applyNumberFormat="1" applyFont="1" applyFill="1" applyBorder="1">
      <alignment vertical="center"/>
    </xf>
    <xf numFmtId="178" fontId="33" fillId="3" borderId="16" xfId="0" applyNumberFormat="1" applyFont="1" applyFill="1" applyBorder="1" applyAlignment="1">
      <alignment horizontal="right" vertical="center"/>
    </xf>
    <xf numFmtId="178" fontId="33" fillId="3" borderId="41" xfId="0" applyNumberFormat="1" applyFont="1" applyFill="1" applyBorder="1" applyAlignment="1">
      <alignment horizontal="right" vertical="center"/>
    </xf>
    <xf numFmtId="0" fontId="33" fillId="3" borderId="14" xfId="0" applyFont="1" applyFill="1" applyBorder="1" applyAlignment="1">
      <alignment horizontal="center" vertical="center"/>
    </xf>
    <xf numFmtId="0" fontId="33" fillId="3" borderId="16" xfId="0" applyFont="1" applyFill="1" applyBorder="1" applyAlignment="1">
      <alignment vertical="center"/>
    </xf>
    <xf numFmtId="178" fontId="33" fillId="3" borderId="4" xfId="0" applyNumberFormat="1" applyFont="1" applyFill="1" applyBorder="1" applyAlignment="1">
      <alignment vertical="center"/>
    </xf>
    <xf numFmtId="178" fontId="33" fillId="3" borderId="84" xfId="0" applyNumberFormat="1" applyFont="1" applyFill="1" applyBorder="1" applyAlignment="1">
      <alignment vertical="center"/>
    </xf>
    <xf numFmtId="2" fontId="33" fillId="3" borderId="4" xfId="0" applyNumberFormat="1" applyFont="1" applyFill="1" applyBorder="1">
      <alignment vertical="center"/>
    </xf>
    <xf numFmtId="0" fontId="39" fillId="3" borderId="1" xfId="0" applyFont="1" applyFill="1" applyBorder="1" applyAlignment="1">
      <alignment horizontal="left" vertical="center"/>
    </xf>
    <xf numFmtId="0" fontId="33" fillId="3" borderId="24" xfId="0" applyFont="1" applyFill="1" applyBorder="1" applyAlignment="1">
      <alignment vertical="center"/>
    </xf>
    <xf numFmtId="178" fontId="34" fillId="3" borderId="16" xfId="0" applyNumberFormat="1" applyFont="1" applyFill="1" applyBorder="1" applyAlignment="1">
      <alignment horizontal="right" vertical="center"/>
    </xf>
    <xf numFmtId="0" fontId="33" fillId="3" borderId="24" xfId="0" applyFont="1" applyFill="1" applyBorder="1" applyAlignment="1">
      <alignment horizontal="center" vertical="center"/>
    </xf>
    <xf numFmtId="0" fontId="33" fillId="3" borderId="1" xfId="0" applyFont="1" applyFill="1" applyBorder="1" applyAlignment="1">
      <alignment vertical="center"/>
    </xf>
    <xf numFmtId="178" fontId="33" fillId="3" borderId="1" xfId="0" applyNumberFormat="1" applyFont="1" applyFill="1" applyBorder="1" applyAlignment="1">
      <alignment vertical="center"/>
    </xf>
    <xf numFmtId="178" fontId="33" fillId="3" borderId="24" xfId="0" applyNumberFormat="1" applyFont="1" applyFill="1" applyBorder="1" applyAlignment="1">
      <alignment vertical="center"/>
    </xf>
    <xf numFmtId="2" fontId="33" fillId="3" borderId="1" xfId="0" applyNumberFormat="1" applyFont="1" applyFill="1" applyBorder="1">
      <alignment vertical="center"/>
    </xf>
    <xf numFmtId="0" fontId="33" fillId="3" borderId="24" xfId="0" applyFont="1" applyFill="1" applyBorder="1">
      <alignment vertical="center"/>
    </xf>
    <xf numFmtId="0" fontId="39" fillId="3" borderId="15" xfId="0" applyFont="1" applyFill="1" applyBorder="1" applyAlignment="1">
      <alignment horizontal="left" vertical="center"/>
    </xf>
    <xf numFmtId="0" fontId="38" fillId="3" borderId="1" xfId="0" applyFont="1" applyFill="1" applyBorder="1">
      <alignment vertical="center"/>
    </xf>
    <xf numFmtId="0" fontId="33" fillId="5" borderId="23" xfId="0" applyFont="1" applyFill="1" applyBorder="1">
      <alignment vertical="center"/>
    </xf>
    <xf numFmtId="176" fontId="33" fillId="5" borderId="73" xfId="0" applyNumberFormat="1" applyFont="1" applyFill="1" applyBorder="1" applyAlignment="1">
      <alignment horizontal="center" vertical="center"/>
    </xf>
    <xf numFmtId="0" fontId="33" fillId="5" borderId="23" xfId="0" applyFont="1" applyFill="1" applyBorder="1" applyAlignment="1">
      <alignment horizontal="center" vertical="center"/>
    </xf>
    <xf numFmtId="0" fontId="33" fillId="5" borderId="31" xfId="0" applyFont="1" applyFill="1" applyBorder="1" applyAlignment="1">
      <alignment horizontal="center" vertical="center"/>
    </xf>
    <xf numFmtId="0" fontId="39" fillId="5" borderId="16" xfId="0" applyFont="1" applyFill="1" applyBorder="1" applyAlignment="1">
      <alignment horizontal="center" vertical="center"/>
    </xf>
    <xf numFmtId="0" fontId="33" fillId="5" borderId="14" xfId="0" applyFont="1" applyFill="1" applyBorder="1">
      <alignment vertical="center"/>
    </xf>
    <xf numFmtId="0" fontId="33" fillId="5" borderId="14" xfId="0" applyFont="1" applyFill="1" applyBorder="1" applyAlignment="1">
      <alignment horizontal="center" vertical="center"/>
    </xf>
    <xf numFmtId="38" fontId="33" fillId="5" borderId="16" xfId="1" applyFont="1" applyFill="1" applyBorder="1" applyAlignment="1">
      <alignment vertical="center"/>
    </xf>
    <xf numFmtId="38" fontId="33" fillId="5" borderId="16" xfId="1" applyFont="1" applyFill="1" applyBorder="1" applyAlignment="1">
      <alignment horizontal="center" vertical="center"/>
    </xf>
    <xf numFmtId="0" fontId="39" fillId="5" borderId="1" xfId="0" applyFont="1" applyFill="1" applyBorder="1" applyAlignment="1">
      <alignment horizontal="center" vertical="center"/>
    </xf>
    <xf numFmtId="0" fontId="33" fillId="5" borderId="24" xfId="0" applyFont="1" applyFill="1" applyBorder="1">
      <alignment vertical="center"/>
    </xf>
    <xf numFmtId="0" fontId="33" fillId="5" borderId="24" xfId="0" applyFont="1" applyFill="1" applyBorder="1" applyAlignment="1">
      <alignment horizontal="center" vertical="center"/>
    </xf>
    <xf numFmtId="38" fontId="33" fillId="5" borderId="1" xfId="1" applyFont="1" applyFill="1" applyBorder="1" applyAlignment="1">
      <alignment vertical="center"/>
    </xf>
    <xf numFmtId="38" fontId="33" fillId="5" borderId="1" xfId="1" applyFont="1" applyFill="1" applyBorder="1" applyAlignment="1">
      <alignment horizontal="center" vertical="center"/>
    </xf>
    <xf numFmtId="0" fontId="40" fillId="5" borderId="1" xfId="0" applyFont="1" applyFill="1" applyBorder="1" applyAlignment="1">
      <alignment horizontal="center" vertical="center"/>
    </xf>
    <xf numFmtId="0" fontId="40" fillId="5" borderId="9" xfId="0" applyFont="1" applyFill="1" applyBorder="1" applyAlignment="1">
      <alignment horizontal="center" vertical="center"/>
    </xf>
    <xf numFmtId="0" fontId="33" fillId="5" borderId="45" xfId="0" applyFont="1" applyFill="1" applyBorder="1">
      <alignment vertical="center"/>
    </xf>
    <xf numFmtId="176" fontId="33" fillId="5" borderId="26" xfId="0" applyNumberFormat="1" applyFont="1" applyFill="1" applyBorder="1" applyAlignment="1">
      <alignment horizontal="center" vertical="center"/>
    </xf>
    <xf numFmtId="0" fontId="33" fillId="5" borderId="45" xfId="0" applyFont="1" applyFill="1" applyBorder="1" applyAlignment="1">
      <alignment horizontal="center" vertical="center"/>
    </xf>
    <xf numFmtId="38" fontId="33" fillId="5" borderId="9" xfId="1" applyFont="1" applyFill="1" applyBorder="1" applyAlignment="1">
      <alignment vertical="center"/>
    </xf>
    <xf numFmtId="38" fontId="33" fillId="5" borderId="9" xfId="1" applyFont="1" applyFill="1" applyBorder="1" applyAlignment="1">
      <alignment horizontal="center" vertical="center"/>
    </xf>
    <xf numFmtId="38" fontId="33" fillId="0" borderId="0" xfId="1" applyFont="1" applyFill="1" applyBorder="1" applyAlignment="1">
      <alignment vertical="center"/>
    </xf>
    <xf numFmtId="0" fontId="33" fillId="0" borderId="0" xfId="0" applyFont="1" applyFill="1" applyBorder="1" applyAlignment="1">
      <alignment horizontal="center" vertical="center"/>
    </xf>
    <xf numFmtId="0" fontId="40" fillId="0" borderId="38" xfId="0" applyFont="1" applyFill="1" applyBorder="1" applyAlignment="1">
      <alignment horizontal="center" vertical="center"/>
    </xf>
    <xf numFmtId="0" fontId="33" fillId="0" borderId="36" xfId="0" applyFont="1" applyFill="1" applyBorder="1">
      <alignment vertical="center"/>
    </xf>
    <xf numFmtId="0" fontId="33" fillId="0" borderId="36" xfId="0" applyFont="1" applyFill="1" applyBorder="1" applyAlignment="1">
      <alignment horizontal="center" vertical="center"/>
    </xf>
    <xf numFmtId="176" fontId="33" fillId="0" borderId="36" xfId="0" applyNumberFormat="1" applyFont="1" applyFill="1" applyBorder="1" applyAlignment="1">
      <alignment horizontal="center" vertical="center"/>
    </xf>
    <xf numFmtId="176" fontId="33" fillId="0" borderId="0" xfId="0" applyNumberFormat="1" applyFont="1" applyFill="1" applyBorder="1" applyAlignment="1">
      <alignment horizontal="center" vertical="center"/>
    </xf>
    <xf numFmtId="38" fontId="38" fillId="0" borderId="0" xfId="1" applyFont="1" applyFill="1">
      <alignment vertical="center"/>
    </xf>
    <xf numFmtId="0" fontId="33" fillId="3" borderId="16" xfId="0" applyFont="1" applyFill="1" applyBorder="1" applyAlignment="1">
      <alignment horizontal="center" vertical="center"/>
    </xf>
    <xf numFmtId="177" fontId="33" fillId="3" borderId="41" xfId="0" applyNumberFormat="1" applyFont="1" applyFill="1" applyBorder="1" applyAlignment="1">
      <alignment horizontal="right" vertical="center"/>
    </xf>
    <xf numFmtId="178" fontId="33" fillId="3" borderId="23" xfId="0" applyNumberFormat="1" applyFont="1" applyFill="1" applyBorder="1">
      <alignment vertical="center"/>
    </xf>
    <xf numFmtId="178" fontId="33" fillId="3" borderId="20" xfId="0" applyNumberFormat="1" applyFont="1" applyFill="1" applyBorder="1">
      <alignment vertical="center"/>
    </xf>
    <xf numFmtId="178" fontId="33" fillId="3" borderId="21" xfId="0" applyNumberFormat="1" applyFont="1" applyFill="1" applyBorder="1">
      <alignment vertical="center"/>
    </xf>
    <xf numFmtId="178" fontId="33" fillId="3" borderId="23" xfId="0" applyNumberFormat="1" applyFont="1" applyFill="1" applyBorder="1" applyAlignment="1">
      <alignment horizontal="right" vertical="center"/>
    </xf>
    <xf numFmtId="0" fontId="39" fillId="3" borderId="1" xfId="0" applyFont="1" applyFill="1" applyBorder="1" applyAlignment="1">
      <alignment horizontal="center" vertical="center"/>
    </xf>
    <xf numFmtId="0" fontId="33" fillId="3" borderId="1" xfId="0" applyFont="1" applyFill="1" applyBorder="1" applyAlignment="1">
      <alignment horizontal="center" vertical="center"/>
    </xf>
    <xf numFmtId="177" fontId="33" fillId="3" borderId="7" xfId="0" applyNumberFormat="1" applyFont="1" applyFill="1" applyBorder="1" applyAlignment="1">
      <alignment horizontal="right" vertical="center"/>
    </xf>
    <xf numFmtId="178" fontId="33" fillId="3" borderId="16" xfId="0" applyNumberFormat="1" applyFont="1" applyFill="1" applyBorder="1">
      <alignment vertical="center"/>
    </xf>
    <xf numFmtId="178" fontId="33" fillId="3" borderId="41" xfId="0" applyNumberFormat="1" applyFont="1" applyFill="1" applyBorder="1">
      <alignment vertical="center"/>
    </xf>
    <xf numFmtId="178" fontId="33" fillId="3" borderId="5" xfId="0" applyNumberFormat="1" applyFont="1" applyFill="1" applyBorder="1" applyAlignment="1">
      <alignment vertical="center"/>
    </xf>
    <xf numFmtId="178" fontId="33" fillId="3" borderId="7" xfId="0" applyNumberFormat="1" applyFont="1" applyFill="1" applyBorder="1" applyAlignment="1">
      <alignment vertical="center"/>
    </xf>
    <xf numFmtId="177" fontId="38" fillId="3" borderId="7" xfId="0" applyNumberFormat="1" applyFont="1" applyFill="1" applyBorder="1" applyAlignment="1">
      <alignment horizontal="right" vertical="center"/>
    </xf>
    <xf numFmtId="176" fontId="33" fillId="5" borderId="72" xfId="0" applyNumberFormat="1" applyFont="1" applyFill="1" applyBorder="1" applyAlignment="1">
      <alignment horizontal="center" vertical="center"/>
    </xf>
    <xf numFmtId="0" fontId="33" fillId="5" borderId="16" xfId="0" applyFont="1" applyFill="1" applyBorder="1">
      <alignment vertical="center"/>
    </xf>
    <xf numFmtId="0" fontId="33" fillId="5" borderId="1" xfId="0" applyFont="1" applyFill="1" applyBorder="1">
      <alignment vertical="center"/>
    </xf>
    <xf numFmtId="38" fontId="33" fillId="0" borderId="15" xfId="1" applyFont="1" applyFill="1" applyBorder="1" applyAlignment="1">
      <alignment vertical="center"/>
    </xf>
    <xf numFmtId="177" fontId="33" fillId="3" borderId="41" xfId="0" applyNumberFormat="1" applyFont="1" applyFill="1" applyBorder="1">
      <alignment vertical="center"/>
    </xf>
    <xf numFmtId="178" fontId="33" fillId="3" borderId="74" xfId="0" applyNumberFormat="1" applyFont="1" applyFill="1" applyBorder="1">
      <alignment vertical="center"/>
    </xf>
    <xf numFmtId="178" fontId="33" fillId="3" borderId="75" xfId="0" applyNumberFormat="1" applyFont="1" applyFill="1" applyBorder="1">
      <alignment vertical="center"/>
    </xf>
    <xf numFmtId="177" fontId="33" fillId="3" borderId="7" xfId="0" applyNumberFormat="1" applyFont="1" applyFill="1" applyBorder="1">
      <alignment vertical="center"/>
    </xf>
    <xf numFmtId="178" fontId="33" fillId="3" borderId="1" xfId="0" applyNumberFormat="1" applyFont="1" applyFill="1" applyBorder="1">
      <alignment vertical="center"/>
    </xf>
    <xf numFmtId="176" fontId="33" fillId="5" borderId="69" xfId="0" applyNumberFormat="1" applyFont="1" applyFill="1" applyBorder="1" applyAlignment="1">
      <alignment horizontal="center" vertical="center"/>
    </xf>
    <xf numFmtId="176" fontId="33" fillId="5" borderId="67" xfId="0" applyNumberFormat="1" applyFont="1" applyFill="1" applyBorder="1" applyAlignment="1">
      <alignment horizontal="center" vertical="center"/>
    </xf>
    <xf numFmtId="176" fontId="33" fillId="5" borderId="70" xfId="0" applyNumberFormat="1" applyFont="1" applyFill="1" applyBorder="1" applyAlignment="1">
      <alignment horizontal="center" vertical="center"/>
    </xf>
    <xf numFmtId="0" fontId="40" fillId="0" borderId="0" xfId="0" applyFont="1" applyFill="1" applyBorder="1" applyAlignment="1">
      <alignment horizontal="center" vertical="center"/>
    </xf>
    <xf numFmtId="0" fontId="33" fillId="0" borderId="0" xfId="0" applyFont="1" applyFill="1" applyBorder="1">
      <alignment vertical="center"/>
    </xf>
    <xf numFmtId="0" fontId="33" fillId="3" borderId="19" xfId="0" applyNumberFormat="1" applyFont="1" applyFill="1" applyBorder="1">
      <alignment vertical="center"/>
    </xf>
    <xf numFmtId="0" fontId="33" fillId="3" borderId="16" xfId="0" applyNumberFormat="1" applyFont="1" applyFill="1" applyBorder="1" applyAlignment="1">
      <alignment horizontal="center" vertical="center"/>
    </xf>
    <xf numFmtId="0" fontId="33" fillId="3" borderId="14" xfId="0" applyNumberFormat="1" applyFont="1" applyFill="1" applyBorder="1" applyAlignment="1">
      <alignment horizontal="right" vertical="center"/>
    </xf>
    <xf numFmtId="0" fontId="33" fillId="3" borderId="23" xfId="0" applyNumberFormat="1" applyFont="1" applyFill="1" applyBorder="1">
      <alignment vertical="center"/>
    </xf>
    <xf numFmtId="0" fontId="33" fillId="3" borderId="30" xfId="0" applyNumberFormat="1" applyFont="1" applyFill="1" applyBorder="1">
      <alignment vertical="center"/>
    </xf>
    <xf numFmtId="0" fontId="33" fillId="3" borderId="19" xfId="0" applyNumberFormat="1" applyFont="1" applyFill="1" applyBorder="1" applyAlignment="1">
      <alignment horizontal="center" vertical="center"/>
    </xf>
    <xf numFmtId="0" fontId="33" fillId="3" borderId="31" xfId="1" applyNumberFormat="1" applyFont="1" applyFill="1" applyBorder="1" applyAlignment="1">
      <alignment horizontal="center" vertical="center"/>
    </xf>
    <xf numFmtId="0" fontId="33" fillId="3" borderId="24" xfId="0" applyNumberFormat="1" applyFont="1" applyFill="1" applyBorder="1" applyAlignment="1">
      <alignment vertical="center"/>
    </xf>
    <xf numFmtId="0" fontId="33" fillId="3" borderId="1" xfId="0" applyNumberFormat="1" applyFont="1" applyFill="1" applyBorder="1" applyAlignment="1">
      <alignment horizontal="center" vertical="center"/>
    </xf>
    <xf numFmtId="0" fontId="33" fillId="3" borderId="24" xfId="0" applyNumberFormat="1" applyFont="1" applyFill="1" applyBorder="1" applyAlignment="1">
      <alignment horizontal="right" vertical="center"/>
    </xf>
    <xf numFmtId="0" fontId="33" fillId="3" borderId="42" xfId="0" applyNumberFormat="1" applyFont="1" applyFill="1" applyBorder="1">
      <alignment vertical="center"/>
    </xf>
    <xf numFmtId="0" fontId="33" fillId="3" borderId="4" xfId="0" applyNumberFormat="1" applyFont="1" applyFill="1" applyBorder="1">
      <alignment vertical="center"/>
    </xf>
    <xf numFmtId="0" fontId="33" fillId="3" borderId="5" xfId="0" applyNumberFormat="1" applyFont="1" applyFill="1" applyBorder="1">
      <alignment vertical="center"/>
    </xf>
    <xf numFmtId="0" fontId="39" fillId="3" borderId="16" xfId="0" applyNumberFormat="1" applyFont="1" applyFill="1" applyBorder="1" applyAlignment="1">
      <alignment horizontal="left" vertical="center"/>
    </xf>
    <xf numFmtId="0" fontId="33" fillId="3" borderId="14" xfId="0" applyNumberFormat="1" applyFont="1" applyFill="1" applyBorder="1" applyAlignment="1">
      <alignment horizontal="center" vertical="center"/>
    </xf>
    <xf numFmtId="0" fontId="40" fillId="3" borderId="16" xfId="0" applyNumberFormat="1" applyFont="1" applyFill="1" applyBorder="1" applyAlignment="1">
      <alignment horizontal="left" vertical="center"/>
    </xf>
    <xf numFmtId="0" fontId="33" fillId="3" borderId="24" xfId="0" applyNumberFormat="1" applyFont="1" applyFill="1" applyBorder="1" applyAlignment="1">
      <alignment horizontal="center" vertical="center"/>
    </xf>
    <xf numFmtId="0" fontId="33" fillId="3" borderId="16" xfId="0" applyNumberFormat="1" applyFont="1" applyFill="1" applyBorder="1" applyAlignment="1">
      <alignment vertical="center"/>
    </xf>
    <xf numFmtId="0" fontId="33" fillId="3" borderId="4" xfId="0" applyNumberFormat="1" applyFont="1" applyFill="1" applyBorder="1" applyAlignment="1">
      <alignment vertical="center"/>
    </xf>
    <xf numFmtId="0" fontId="33" fillId="3" borderId="5" xfId="0" applyNumberFormat="1" applyFont="1" applyFill="1" applyBorder="1" applyAlignment="1">
      <alignment vertical="center"/>
    </xf>
    <xf numFmtId="0" fontId="33" fillId="3" borderId="1" xfId="0" applyNumberFormat="1" applyFont="1" applyFill="1" applyBorder="1">
      <alignment vertical="center"/>
    </xf>
    <xf numFmtId="0" fontId="33" fillId="3" borderId="41" xfId="0" applyNumberFormat="1" applyFont="1" applyFill="1" applyBorder="1">
      <alignment vertical="center"/>
    </xf>
    <xf numFmtId="0" fontId="39" fillId="3" borderId="1" xfId="0" applyNumberFormat="1" applyFont="1" applyFill="1" applyBorder="1" applyAlignment="1">
      <alignment horizontal="left" vertical="center"/>
    </xf>
    <xf numFmtId="0" fontId="40" fillId="3" borderId="1" xfId="0" applyNumberFormat="1" applyFont="1" applyFill="1" applyBorder="1" applyAlignment="1">
      <alignment horizontal="left" vertical="center"/>
    </xf>
    <xf numFmtId="0" fontId="33" fillId="3" borderId="1" xfId="0" applyNumberFormat="1" applyFont="1" applyFill="1" applyBorder="1" applyAlignment="1">
      <alignment vertical="center"/>
    </xf>
    <xf numFmtId="0" fontId="33" fillId="3" borderId="7" xfId="0" applyNumberFormat="1" applyFont="1" applyFill="1" applyBorder="1" applyAlignment="1">
      <alignment vertical="center"/>
    </xf>
    <xf numFmtId="0" fontId="40" fillId="3" borderId="1" xfId="0" applyFont="1" applyFill="1" applyBorder="1" applyAlignment="1">
      <alignment horizontal="center" vertical="center"/>
    </xf>
    <xf numFmtId="0" fontId="33" fillId="3" borderId="24" xfId="0" applyNumberFormat="1" applyFont="1" applyFill="1" applyBorder="1">
      <alignment vertical="center"/>
    </xf>
    <xf numFmtId="0" fontId="38" fillId="3" borderId="1" xfId="0" applyNumberFormat="1" applyFont="1" applyFill="1" applyBorder="1">
      <alignment vertical="center"/>
    </xf>
    <xf numFmtId="0" fontId="38" fillId="3" borderId="24" xfId="0" applyNumberFormat="1" applyFont="1" applyFill="1" applyBorder="1" applyAlignment="1">
      <alignment horizontal="right" vertical="center"/>
    </xf>
    <xf numFmtId="0" fontId="33" fillId="3" borderId="1" xfId="1" applyNumberFormat="1" applyFont="1" applyFill="1" applyBorder="1" applyAlignment="1">
      <alignment vertical="center"/>
    </xf>
    <xf numFmtId="0" fontId="33" fillId="3" borderId="1" xfId="1" applyNumberFormat="1" applyFont="1" applyFill="1" applyBorder="1" applyAlignment="1">
      <alignment horizontal="center" vertical="center"/>
    </xf>
    <xf numFmtId="0" fontId="40" fillId="3" borderId="15" xfId="0" applyFont="1" applyFill="1" applyBorder="1" applyAlignment="1">
      <alignment horizontal="center" vertical="center"/>
    </xf>
    <xf numFmtId="0" fontId="39" fillId="3" borderId="15" xfId="0" applyNumberFormat="1" applyFont="1" applyFill="1" applyBorder="1" applyAlignment="1">
      <alignment horizontal="left" vertical="center"/>
    </xf>
    <xf numFmtId="0" fontId="33" fillId="3" borderId="15" xfId="1" applyNumberFormat="1" applyFont="1" applyFill="1" applyBorder="1" applyAlignment="1">
      <alignment vertical="center"/>
    </xf>
    <xf numFmtId="0" fontId="33" fillId="3" borderId="15" xfId="1" applyNumberFormat="1" applyFont="1" applyFill="1" applyBorder="1" applyAlignment="1">
      <alignment horizontal="center" vertical="center"/>
    </xf>
    <xf numFmtId="0" fontId="33" fillId="5" borderId="4"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9" xfId="0" applyFont="1" applyFill="1" applyBorder="1" applyAlignment="1">
      <alignment horizontal="center" vertical="center"/>
    </xf>
    <xf numFmtId="38" fontId="38" fillId="0" borderId="0" xfId="1" applyFont="1">
      <alignment vertical="center"/>
    </xf>
    <xf numFmtId="0" fontId="32" fillId="10" borderId="0" xfId="0" applyFont="1" applyFill="1" applyBorder="1" applyAlignment="1">
      <alignment vertical="center"/>
    </xf>
    <xf numFmtId="176" fontId="32" fillId="10" borderId="0" xfId="0" applyNumberFormat="1" applyFont="1" applyFill="1" applyBorder="1" applyAlignment="1">
      <alignment vertical="center"/>
    </xf>
    <xf numFmtId="0" fontId="41" fillId="0" borderId="0" xfId="0" applyFont="1">
      <alignment vertical="center"/>
    </xf>
    <xf numFmtId="0" fontId="38" fillId="4" borderId="37" xfId="0" applyFont="1" applyFill="1" applyBorder="1">
      <alignment vertical="center"/>
    </xf>
    <xf numFmtId="0" fontId="38" fillId="4" borderId="59" xfId="0" applyFont="1" applyFill="1" applyBorder="1">
      <alignment vertical="center"/>
    </xf>
    <xf numFmtId="0" fontId="38" fillId="4" borderId="0" xfId="0" applyFont="1" applyFill="1" applyBorder="1">
      <alignment vertical="center"/>
    </xf>
    <xf numFmtId="38" fontId="38" fillId="4" borderId="0" xfId="1" applyFont="1" applyFill="1" applyBorder="1">
      <alignment vertical="center"/>
    </xf>
    <xf numFmtId="0" fontId="33" fillId="4" borderId="0" xfId="0" applyFont="1" applyFill="1" applyBorder="1" applyAlignment="1">
      <alignment horizontal="center" vertical="center"/>
    </xf>
    <xf numFmtId="38" fontId="33" fillId="4" borderId="0" xfId="1" applyFont="1" applyFill="1" applyBorder="1" applyAlignment="1">
      <alignment horizontal="center" vertical="center"/>
    </xf>
    <xf numFmtId="178" fontId="33" fillId="2" borderId="0" xfId="0" applyNumberFormat="1" applyFont="1" applyFill="1" applyBorder="1" applyAlignment="1">
      <alignment horizontal="center" vertical="center"/>
    </xf>
    <xf numFmtId="38" fontId="33" fillId="2" borderId="0" xfId="1" applyFont="1" applyFill="1" applyBorder="1" applyAlignment="1">
      <alignment horizontal="center" vertical="center"/>
    </xf>
    <xf numFmtId="0" fontId="29" fillId="0" borderId="0" xfId="0" applyFont="1" applyFill="1" applyBorder="1" applyAlignment="1">
      <alignment horizontal="center" vertical="center"/>
    </xf>
    <xf numFmtId="38" fontId="32" fillId="0" borderId="0" xfId="1" applyFont="1" applyFill="1" applyBorder="1" applyAlignment="1">
      <alignment horizontal="center" vertical="center"/>
    </xf>
    <xf numFmtId="178" fontId="37" fillId="0" borderId="0" xfId="0" applyNumberFormat="1" applyFont="1" applyFill="1" applyBorder="1" applyAlignment="1">
      <alignment horizontal="center" vertical="center"/>
    </xf>
    <xf numFmtId="38" fontId="38" fillId="0" borderId="0" xfId="1" applyFont="1" applyFill="1" applyBorder="1" applyAlignment="1">
      <alignment horizontal="center" vertical="center"/>
    </xf>
    <xf numFmtId="0" fontId="32" fillId="4" borderId="0" xfId="0" applyFont="1" applyFill="1" applyBorder="1" applyAlignment="1">
      <alignment vertical="center" wrapText="1"/>
    </xf>
    <xf numFmtId="0" fontId="32" fillId="4" borderId="38" xfId="0" applyFont="1" applyFill="1" applyBorder="1" applyAlignment="1">
      <alignment vertical="center" wrapText="1"/>
    </xf>
    <xf numFmtId="0" fontId="33" fillId="4" borderId="96" xfId="0" applyFont="1" applyFill="1" applyBorder="1" applyAlignment="1">
      <alignment vertical="center"/>
    </xf>
    <xf numFmtId="0" fontId="33" fillId="4" borderId="11" xfId="0" applyFont="1" applyFill="1" applyBorder="1" applyAlignment="1">
      <alignment horizontal="center" vertical="center" wrapText="1"/>
    </xf>
    <xf numFmtId="0" fontId="29" fillId="12" borderId="22" xfId="0" applyFont="1" applyFill="1" applyBorder="1" applyAlignment="1">
      <alignment horizontal="right" vertical="center"/>
    </xf>
    <xf numFmtId="0" fontId="29" fillId="2" borderId="22" xfId="0" applyNumberFormat="1" applyFont="1" applyFill="1" applyBorder="1" applyAlignment="1">
      <alignment horizontal="right" vertical="center"/>
    </xf>
    <xf numFmtId="178" fontId="33" fillId="11" borderId="21" xfId="0" applyNumberFormat="1" applyFont="1" applyFill="1" applyBorder="1" applyAlignment="1">
      <alignment vertical="center"/>
    </xf>
    <xf numFmtId="0" fontId="34" fillId="0" borderId="0" xfId="0" applyFont="1" applyFill="1" applyBorder="1" applyAlignment="1">
      <alignment horizontal="center" vertical="center"/>
    </xf>
    <xf numFmtId="38" fontId="33" fillId="0" borderId="0" xfId="1" applyFont="1" applyFill="1" applyBorder="1" applyAlignment="1">
      <alignment horizontal="right" vertical="center"/>
    </xf>
    <xf numFmtId="0" fontId="33" fillId="0" borderId="0" xfId="0" applyFont="1" applyFill="1" applyBorder="1" applyAlignment="1">
      <alignment horizontal="center" vertical="center" wrapText="1"/>
    </xf>
    <xf numFmtId="0" fontId="34" fillId="0" borderId="16" xfId="0" applyFont="1" applyFill="1" applyBorder="1" applyAlignment="1">
      <alignment horizontal="center" vertical="center"/>
    </xf>
    <xf numFmtId="0" fontId="33" fillId="3" borderId="23" xfId="0" applyFont="1" applyFill="1" applyBorder="1">
      <alignment vertical="center"/>
    </xf>
    <xf numFmtId="178" fontId="33" fillId="3" borderId="20" xfId="0" applyNumberFormat="1" applyFont="1" applyFill="1" applyBorder="1" applyAlignment="1">
      <alignment horizontal="right" vertical="center"/>
    </xf>
    <xf numFmtId="178" fontId="33" fillId="3" borderId="21" xfId="0" applyNumberFormat="1" applyFont="1" applyFill="1" applyBorder="1" applyAlignment="1">
      <alignment horizontal="right" vertical="center"/>
    </xf>
    <xf numFmtId="38" fontId="33" fillId="3" borderId="23" xfId="1" applyFont="1" applyFill="1" applyBorder="1" applyAlignment="1">
      <alignment horizontal="center" vertical="center"/>
    </xf>
    <xf numFmtId="38" fontId="33" fillId="3" borderId="31" xfId="1" applyFont="1" applyFill="1" applyBorder="1" applyAlignment="1">
      <alignment horizontal="center" vertical="center"/>
    </xf>
    <xf numFmtId="2" fontId="33" fillId="3" borderId="18" xfId="0" applyNumberFormat="1" applyFont="1" applyFill="1" applyBorder="1">
      <alignment vertical="center"/>
    </xf>
    <xf numFmtId="0" fontId="40" fillId="3" borderId="16" xfId="0" applyFont="1" applyFill="1" applyBorder="1" applyAlignment="1">
      <alignment horizontal="left" vertical="center"/>
    </xf>
    <xf numFmtId="178" fontId="33" fillId="3" borderId="14" xfId="0" applyNumberFormat="1" applyFont="1" applyFill="1" applyBorder="1" applyAlignment="1">
      <alignment horizontal="right" vertical="center"/>
    </xf>
    <xf numFmtId="38" fontId="33" fillId="3" borderId="16" xfId="1" applyFont="1" applyFill="1" applyBorder="1" applyAlignment="1">
      <alignment horizontal="center" vertical="center"/>
    </xf>
    <xf numFmtId="2" fontId="33" fillId="3" borderId="3" xfId="0" applyNumberFormat="1" applyFont="1" applyFill="1" applyBorder="1">
      <alignment vertical="center"/>
    </xf>
    <xf numFmtId="0" fontId="40" fillId="3" borderId="1" xfId="0" applyFont="1" applyFill="1" applyBorder="1" applyAlignment="1">
      <alignment horizontal="left" vertical="center"/>
    </xf>
    <xf numFmtId="38" fontId="33" fillId="3" borderId="1" xfId="1" applyFont="1" applyFill="1" applyBorder="1" applyAlignment="1">
      <alignment horizontal="center" vertical="center"/>
    </xf>
    <xf numFmtId="2" fontId="33" fillId="3" borderId="42" xfId="0" applyNumberFormat="1" applyFont="1" applyFill="1" applyBorder="1">
      <alignment vertical="center"/>
    </xf>
    <xf numFmtId="38" fontId="33" fillId="3" borderId="1" xfId="1" applyFont="1" applyFill="1" applyBorder="1" applyAlignment="1">
      <alignment vertical="center"/>
    </xf>
    <xf numFmtId="2" fontId="33" fillId="3" borderId="6" xfId="0" applyNumberFormat="1" applyFont="1" applyFill="1" applyBorder="1">
      <alignment vertical="center"/>
    </xf>
    <xf numFmtId="0" fontId="33" fillId="3" borderId="15" xfId="0" applyFont="1" applyFill="1" applyBorder="1">
      <alignment vertical="center"/>
    </xf>
    <xf numFmtId="38" fontId="33" fillId="3" borderId="15" xfId="1" applyFont="1" applyFill="1" applyBorder="1" applyAlignment="1">
      <alignment horizontal="center" vertical="center"/>
    </xf>
    <xf numFmtId="38" fontId="33" fillId="3" borderId="15" xfId="1" applyFont="1" applyFill="1" applyBorder="1" applyAlignment="1">
      <alignment vertical="center"/>
    </xf>
    <xf numFmtId="38" fontId="33" fillId="5" borderId="23" xfId="1" applyFont="1" applyFill="1" applyBorder="1" applyAlignment="1">
      <alignment horizontal="center" vertical="center"/>
    </xf>
    <xf numFmtId="38" fontId="33" fillId="5" borderId="31" xfId="1" applyFont="1" applyFill="1" applyBorder="1" applyAlignment="1">
      <alignment horizontal="center" vertical="center"/>
    </xf>
    <xf numFmtId="38" fontId="33" fillId="5" borderId="14" xfId="1" applyFont="1" applyFill="1" applyBorder="1" applyAlignment="1">
      <alignment horizontal="center" vertical="center"/>
    </xf>
    <xf numFmtId="38" fontId="33" fillId="5" borderId="24" xfId="1" applyFont="1" applyFill="1" applyBorder="1" applyAlignment="1">
      <alignment horizontal="center" vertical="center"/>
    </xf>
    <xf numFmtId="0" fontId="34" fillId="0" borderId="0" xfId="0" applyFont="1" applyFill="1" applyBorder="1" applyAlignment="1">
      <alignment vertical="center"/>
    </xf>
    <xf numFmtId="0" fontId="33" fillId="3" borderId="4" xfId="0" applyFont="1" applyFill="1" applyBorder="1" applyAlignment="1">
      <alignment horizontal="center" vertical="center"/>
    </xf>
    <xf numFmtId="177" fontId="33" fillId="3" borderId="5" xfId="0" applyNumberFormat="1" applyFont="1" applyFill="1" applyBorder="1" applyAlignment="1">
      <alignment horizontal="right" vertical="center"/>
    </xf>
    <xf numFmtId="38" fontId="33" fillId="3" borderId="24" xfId="1" applyFont="1" applyFill="1" applyBorder="1" applyAlignment="1">
      <alignment horizontal="center" vertical="center"/>
    </xf>
    <xf numFmtId="38" fontId="33" fillId="5" borderId="45" xfId="1" applyFont="1" applyFill="1" applyBorder="1" applyAlignment="1">
      <alignment horizontal="center" vertical="center"/>
    </xf>
    <xf numFmtId="0" fontId="34" fillId="0" borderId="11" xfId="0" applyFont="1" applyFill="1" applyBorder="1" applyAlignment="1">
      <alignment vertical="center"/>
    </xf>
    <xf numFmtId="176" fontId="33" fillId="0" borderId="16" xfId="1" applyNumberFormat="1" applyFont="1" applyFill="1" applyBorder="1" applyAlignment="1">
      <alignment vertical="center"/>
    </xf>
    <xf numFmtId="38" fontId="33" fillId="3" borderId="19" xfId="1" applyFont="1" applyFill="1" applyBorder="1" applyAlignment="1">
      <alignment horizontal="center" vertical="center"/>
    </xf>
    <xf numFmtId="38" fontId="33" fillId="3" borderId="14" xfId="1" applyFont="1" applyFill="1" applyBorder="1" applyAlignment="1">
      <alignment horizontal="center" vertical="center"/>
    </xf>
    <xf numFmtId="178" fontId="33" fillId="3" borderId="15" xfId="0" applyNumberFormat="1" applyFont="1" applyFill="1" applyBorder="1" applyAlignment="1">
      <alignment vertical="center"/>
    </xf>
    <xf numFmtId="0" fontId="34" fillId="0" borderId="89" xfId="0" applyFont="1" applyFill="1" applyBorder="1" applyAlignment="1">
      <alignment horizontal="center" vertical="center"/>
    </xf>
    <xf numFmtId="177" fontId="33" fillId="3" borderId="14" xfId="0" applyNumberFormat="1" applyFont="1" applyFill="1" applyBorder="1" applyAlignment="1">
      <alignment horizontal="right" vertical="center"/>
    </xf>
    <xf numFmtId="178" fontId="33" fillId="3" borderId="51" xfId="0" applyNumberFormat="1" applyFont="1" applyFill="1" applyBorder="1">
      <alignment vertical="center"/>
    </xf>
    <xf numFmtId="0" fontId="39" fillId="3" borderId="16" xfId="0" applyFont="1" applyFill="1" applyBorder="1" applyAlignment="1">
      <alignment horizontal="center" vertical="center"/>
    </xf>
    <xf numFmtId="177" fontId="33" fillId="3" borderId="24" xfId="0" applyNumberFormat="1" applyFont="1" applyFill="1" applyBorder="1" applyAlignment="1">
      <alignment horizontal="right" vertical="center"/>
    </xf>
    <xf numFmtId="176" fontId="33" fillId="3" borderId="4" xfId="0" applyNumberFormat="1" applyFont="1" applyFill="1" applyBorder="1">
      <alignment vertical="center"/>
    </xf>
    <xf numFmtId="176" fontId="33" fillId="3" borderId="5" xfId="0" applyNumberFormat="1" applyFont="1" applyFill="1" applyBorder="1">
      <alignment vertical="center"/>
    </xf>
    <xf numFmtId="176" fontId="33" fillId="3" borderId="1" xfId="0" applyNumberFormat="1" applyFont="1" applyFill="1" applyBorder="1">
      <alignment vertical="center"/>
    </xf>
    <xf numFmtId="176" fontId="33" fillId="3" borderId="41" xfId="0" applyNumberFormat="1" applyFont="1" applyFill="1" applyBorder="1">
      <alignment vertical="center"/>
    </xf>
    <xf numFmtId="177" fontId="38" fillId="3" borderId="24" xfId="0" applyNumberFormat="1" applyFont="1" applyFill="1" applyBorder="1" applyAlignment="1">
      <alignment horizontal="right" vertical="center"/>
    </xf>
    <xf numFmtId="176" fontId="33" fillId="0" borderId="41" xfId="1" applyNumberFormat="1" applyFont="1" applyFill="1" applyBorder="1" applyAlignment="1">
      <alignment vertical="center"/>
    </xf>
    <xf numFmtId="6" fontId="33" fillId="0" borderId="104" xfId="1" applyNumberFormat="1" applyFont="1" applyFill="1" applyBorder="1" applyAlignment="1">
      <alignment vertical="center"/>
    </xf>
    <xf numFmtId="0" fontId="29" fillId="2" borderId="29" xfId="0" applyFont="1" applyFill="1" applyBorder="1" applyAlignment="1">
      <alignment horizontal="center" vertical="center"/>
    </xf>
    <xf numFmtId="0" fontId="29" fillId="0" borderId="0" xfId="0" applyFont="1" applyFill="1" applyBorder="1" applyAlignment="1">
      <alignment horizontal="center" vertical="center" wrapText="1"/>
    </xf>
    <xf numFmtId="0" fontId="33" fillId="4" borderId="15" xfId="0" applyFont="1" applyFill="1" applyBorder="1" applyAlignment="1">
      <alignment horizontal="center" vertical="center"/>
    </xf>
    <xf numFmtId="0" fontId="33" fillId="4" borderId="15" xfId="0" applyFont="1" applyFill="1" applyBorder="1" applyAlignment="1">
      <alignment horizontal="center" vertical="center" wrapText="1"/>
    </xf>
    <xf numFmtId="0" fontId="33" fillId="5" borderId="30" xfId="0" applyFont="1" applyFill="1" applyBorder="1" applyAlignment="1">
      <alignment horizontal="center" vertical="center"/>
    </xf>
    <xf numFmtId="0" fontId="33" fillId="5" borderId="31" xfId="0" applyFont="1" applyFill="1" applyBorder="1" applyAlignment="1">
      <alignment horizontal="center" vertical="center"/>
    </xf>
    <xf numFmtId="176" fontId="33" fillId="5" borderId="69" xfId="0" applyNumberFormat="1" applyFont="1" applyFill="1" applyBorder="1" applyAlignment="1">
      <alignment horizontal="center" vertical="center"/>
    </xf>
    <xf numFmtId="176" fontId="33" fillId="5" borderId="67" xfId="0" applyNumberFormat="1" applyFont="1" applyFill="1" applyBorder="1" applyAlignment="1">
      <alignment horizontal="center" vertical="center"/>
    </xf>
    <xf numFmtId="176" fontId="33" fillId="5" borderId="70" xfId="0" applyNumberFormat="1" applyFont="1" applyFill="1" applyBorder="1" applyAlignment="1">
      <alignment horizontal="center" vertical="center"/>
    </xf>
    <xf numFmtId="0" fontId="0" fillId="0" borderId="0" xfId="0" applyProtection="1">
      <alignment vertical="center"/>
      <protection locked="0"/>
    </xf>
    <xf numFmtId="0" fontId="4" fillId="0" borderId="0" xfId="0" applyFont="1" applyProtection="1">
      <alignment vertical="center"/>
      <protection locked="0"/>
    </xf>
    <xf numFmtId="0" fontId="21" fillId="0" borderId="0" xfId="0" applyFont="1" applyProtection="1">
      <alignment vertical="center"/>
      <protection locked="0"/>
    </xf>
    <xf numFmtId="0" fontId="21" fillId="13" borderId="94" xfId="0" applyFont="1" applyFill="1" applyBorder="1" applyProtection="1">
      <alignment vertical="center"/>
      <protection locked="0"/>
    </xf>
    <xf numFmtId="0" fontId="21" fillId="10" borderId="0" xfId="0" applyFont="1" applyFill="1" applyProtection="1">
      <alignment vertical="center"/>
      <protection locked="0"/>
    </xf>
    <xf numFmtId="0" fontId="21" fillId="13" borderId="51" xfId="0" applyFont="1" applyFill="1" applyBorder="1" applyProtection="1">
      <alignment vertical="center"/>
      <protection locked="0"/>
    </xf>
    <xf numFmtId="178" fontId="33" fillId="0" borderId="0" xfId="0" applyNumberFormat="1" applyFont="1" applyFill="1" applyBorder="1" applyAlignment="1" applyProtection="1">
      <alignment horizontal="center" vertical="center"/>
      <protection locked="0"/>
    </xf>
    <xf numFmtId="0" fontId="21" fillId="13" borderId="18" xfId="0" applyFont="1" applyFill="1" applyBorder="1" applyAlignment="1" applyProtection="1">
      <alignment vertical="center"/>
      <protection locked="0"/>
    </xf>
    <xf numFmtId="0" fontId="21" fillId="13" borderId="110" xfId="0" applyFont="1" applyFill="1" applyBorder="1" applyAlignment="1" applyProtection="1">
      <alignment vertical="center"/>
      <protection locked="0"/>
    </xf>
    <xf numFmtId="0" fontId="33" fillId="4" borderId="23" xfId="0" applyFont="1" applyFill="1" applyBorder="1" applyAlignment="1" applyProtection="1">
      <alignment horizontal="center" vertical="center"/>
      <protection locked="0"/>
    </xf>
    <xf numFmtId="180" fontId="33" fillId="10" borderId="31" xfId="1" applyNumberFormat="1" applyFont="1" applyFill="1" applyBorder="1" applyAlignment="1" applyProtection="1">
      <alignment horizontal="center" vertical="center"/>
      <protection locked="0"/>
    </xf>
    <xf numFmtId="0" fontId="21" fillId="10" borderId="37" xfId="0" applyFont="1" applyFill="1" applyBorder="1" applyProtection="1">
      <alignment vertical="center"/>
      <protection locked="0"/>
    </xf>
    <xf numFmtId="0" fontId="33" fillId="0" borderId="0" xfId="0" applyFont="1" applyProtection="1">
      <alignment vertical="center"/>
      <protection locked="0"/>
    </xf>
    <xf numFmtId="178" fontId="33" fillId="10" borderId="0" xfId="0" applyNumberFormat="1" applyFont="1" applyFill="1" applyBorder="1" applyAlignment="1" applyProtection="1">
      <alignment horizontal="center" vertical="center"/>
      <protection locked="0"/>
    </xf>
    <xf numFmtId="0" fontId="21" fillId="10" borderId="0" xfId="0" applyFont="1" applyFill="1" applyProtection="1">
      <alignment vertical="center"/>
    </xf>
    <xf numFmtId="0" fontId="21" fillId="0" borderId="0" xfId="0" applyFont="1" applyProtection="1">
      <alignment vertical="center"/>
    </xf>
    <xf numFmtId="2" fontId="21" fillId="10" borderId="0" xfId="0" applyNumberFormat="1" applyFont="1" applyFill="1" applyProtection="1">
      <alignment vertical="center"/>
    </xf>
    <xf numFmtId="0" fontId="21" fillId="13" borderId="0" xfId="0" applyFont="1" applyFill="1" applyBorder="1" applyProtection="1">
      <alignment vertical="center"/>
      <protection locked="0"/>
    </xf>
    <xf numFmtId="178" fontId="32" fillId="0" borderId="0" xfId="0" applyNumberFormat="1" applyFont="1" applyBorder="1" applyAlignment="1" applyProtection="1">
      <alignment horizontal="center" vertical="center"/>
    </xf>
    <xf numFmtId="178" fontId="32" fillId="0" borderId="0" xfId="0" applyNumberFormat="1" applyFont="1" applyFill="1" applyBorder="1" applyAlignment="1" applyProtection="1">
      <alignment horizontal="center" vertical="center"/>
    </xf>
    <xf numFmtId="178" fontId="32" fillId="10" borderId="0" xfId="0" applyNumberFormat="1" applyFont="1" applyFill="1" applyBorder="1" applyAlignment="1" applyProtection="1">
      <alignment horizontal="center" vertical="center"/>
    </xf>
    <xf numFmtId="178" fontId="33" fillId="0" borderId="0" xfId="0" applyNumberFormat="1" applyFont="1" applyFill="1" applyBorder="1" applyAlignment="1" applyProtection="1">
      <alignment vertical="center"/>
      <protection locked="0"/>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3" fillId="0" borderId="1" xfId="0" applyFont="1" applyBorder="1" applyAlignment="1">
      <alignment horizontal="left"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4" fillId="0" borderId="15" xfId="0" applyFont="1" applyBorder="1" applyAlignment="1">
      <alignment horizontal="left" vertical="center" wrapText="1"/>
    </xf>
    <xf numFmtId="0" fontId="14" fillId="0" borderId="98"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4" fillId="0" borderId="7" xfId="0" applyFont="1" applyBorder="1" applyAlignment="1">
      <alignment horizontal="left" vertical="center" wrapText="1"/>
    </xf>
    <xf numFmtId="0" fontId="14" fillId="0" borderId="24" xfId="0" applyFont="1" applyBorder="1" applyAlignment="1">
      <alignment horizontal="left" vertical="center" wrapText="1"/>
    </xf>
    <xf numFmtId="0" fontId="14" fillId="0" borderId="77" xfId="0" applyFont="1" applyBorder="1" applyAlignment="1">
      <alignment horizontal="left" vertical="center" wrapText="1"/>
    </xf>
    <xf numFmtId="0" fontId="14" fillId="0" borderId="78" xfId="0" applyFont="1" applyBorder="1" applyAlignment="1">
      <alignment horizontal="left" vertical="center" wrapText="1"/>
    </xf>
    <xf numFmtId="0" fontId="14" fillId="0" borderId="9" xfId="0" applyFont="1" applyBorder="1" applyAlignment="1">
      <alignment horizontal="left" vertical="center" wrapText="1"/>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33" fillId="4" borderId="18" xfId="0" applyFont="1" applyFill="1" applyBorder="1" applyAlignment="1" applyProtection="1">
      <alignment horizontal="center" vertical="center" wrapText="1"/>
      <protection locked="0"/>
    </xf>
    <xf numFmtId="0" fontId="33" fillId="4" borderId="110" xfId="0" applyFont="1" applyFill="1" applyBorder="1" applyAlignment="1" applyProtection="1">
      <alignment horizontal="center" vertical="center" wrapText="1"/>
      <protection locked="0"/>
    </xf>
    <xf numFmtId="0" fontId="33" fillId="4" borderId="19" xfId="0" applyFont="1" applyFill="1" applyBorder="1" applyAlignment="1" applyProtection="1">
      <alignment horizontal="center" vertical="center" wrapText="1"/>
      <protection locked="0"/>
    </xf>
    <xf numFmtId="0" fontId="33" fillId="4" borderId="18" xfId="0" applyFont="1" applyFill="1" applyBorder="1" applyAlignment="1" applyProtection="1">
      <alignment horizontal="center" vertical="center" wrapText="1"/>
    </xf>
    <xf numFmtId="0" fontId="33" fillId="4" borderId="110" xfId="0" applyFont="1" applyFill="1" applyBorder="1" applyAlignment="1" applyProtection="1">
      <alignment horizontal="center" vertical="center" wrapText="1"/>
    </xf>
    <xf numFmtId="0" fontId="33" fillId="4" borderId="19" xfId="0" applyFont="1" applyFill="1" applyBorder="1" applyAlignment="1" applyProtection="1">
      <alignment horizontal="center" vertical="center" wrapText="1"/>
    </xf>
    <xf numFmtId="0" fontId="33" fillId="4" borderId="18" xfId="0" applyFont="1" applyFill="1" applyBorder="1" applyAlignment="1" applyProtection="1">
      <alignment horizontal="center" vertical="center"/>
      <protection locked="0"/>
    </xf>
    <xf numFmtId="0" fontId="33" fillId="4" borderId="19" xfId="0" applyFont="1" applyFill="1" applyBorder="1" applyAlignment="1" applyProtection="1">
      <alignment horizontal="center" vertical="center"/>
      <protection locked="0"/>
    </xf>
    <xf numFmtId="0" fontId="33" fillId="0" borderId="50" xfId="0" applyFont="1" applyBorder="1" applyAlignment="1" applyProtection="1">
      <alignment horizontal="center" vertical="center" wrapText="1"/>
      <protection locked="0"/>
    </xf>
    <xf numFmtId="0" fontId="33" fillId="0" borderId="59" xfId="0" applyFont="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0" fontId="33" fillId="0" borderId="60" xfId="0" applyFont="1" applyBorder="1" applyAlignment="1" applyProtection="1">
      <alignment horizontal="center" vertical="center"/>
      <protection locked="0"/>
    </xf>
    <xf numFmtId="178" fontId="33" fillId="0" borderId="50" xfId="0" applyNumberFormat="1" applyFont="1" applyFill="1" applyBorder="1" applyAlignment="1" applyProtection="1">
      <alignment horizontal="center" vertical="center"/>
      <protection locked="0"/>
    </xf>
    <xf numFmtId="178" fontId="33" fillId="0" borderId="37" xfId="0" applyNumberFormat="1" applyFont="1" applyFill="1" applyBorder="1" applyAlignment="1" applyProtection="1">
      <alignment horizontal="center" vertical="center"/>
      <protection locked="0"/>
    </xf>
    <xf numFmtId="178" fontId="33" fillId="0" borderId="59" xfId="0" applyNumberFormat="1" applyFont="1" applyFill="1" applyBorder="1" applyAlignment="1" applyProtection="1">
      <alignment horizontal="center" vertical="center"/>
      <protection locked="0"/>
    </xf>
    <xf numFmtId="178" fontId="33" fillId="0" borderId="94" xfId="0" applyNumberFormat="1" applyFont="1" applyFill="1" applyBorder="1" applyAlignment="1" applyProtection="1">
      <alignment horizontal="center" vertical="center"/>
      <protection locked="0"/>
    </xf>
    <xf numFmtId="178" fontId="33" fillId="0" borderId="0" xfId="0" applyNumberFormat="1" applyFont="1" applyFill="1" applyBorder="1" applyAlignment="1" applyProtection="1">
      <alignment horizontal="center" vertical="center"/>
      <protection locked="0"/>
    </xf>
    <xf numFmtId="178" fontId="33" fillId="0" borderId="96" xfId="0" applyNumberFormat="1" applyFont="1" applyFill="1" applyBorder="1" applyAlignment="1" applyProtection="1">
      <alignment horizontal="center" vertical="center"/>
      <protection locked="0"/>
    </xf>
    <xf numFmtId="178" fontId="33" fillId="0" borderId="51" xfId="0" applyNumberFormat="1" applyFont="1" applyFill="1" applyBorder="1" applyAlignment="1" applyProtection="1">
      <alignment horizontal="center" vertical="center"/>
      <protection locked="0"/>
    </xf>
    <xf numFmtId="178" fontId="33" fillId="0" borderId="28" xfId="0" applyNumberFormat="1" applyFont="1" applyFill="1" applyBorder="1" applyAlignment="1" applyProtection="1">
      <alignment horizontal="center" vertical="center"/>
      <protection locked="0"/>
    </xf>
    <xf numFmtId="178" fontId="33" fillId="0" borderId="60" xfId="0" applyNumberFormat="1" applyFont="1" applyFill="1" applyBorder="1" applyAlignment="1" applyProtection="1">
      <alignment horizontal="center" vertical="center"/>
      <protection locked="0"/>
    </xf>
    <xf numFmtId="38" fontId="33" fillId="10" borderId="18" xfId="1" applyFont="1" applyFill="1" applyBorder="1" applyAlignment="1" applyProtection="1">
      <alignment horizontal="center" vertical="center"/>
      <protection locked="0"/>
    </xf>
    <xf numFmtId="38" fontId="33" fillId="10" borderId="110" xfId="1" applyFont="1" applyFill="1" applyBorder="1" applyAlignment="1" applyProtection="1">
      <alignment horizontal="center" vertical="center"/>
      <protection locked="0"/>
    </xf>
    <xf numFmtId="38" fontId="33" fillId="10" borderId="18" xfId="0" applyNumberFormat="1" applyFont="1" applyFill="1" applyBorder="1" applyAlignment="1" applyProtection="1">
      <alignment horizontal="center" vertical="center"/>
      <protection locked="0"/>
    </xf>
    <xf numFmtId="0" fontId="33" fillId="10" borderId="110" xfId="0" applyFont="1" applyFill="1" applyBorder="1" applyAlignment="1" applyProtection="1">
      <alignment horizontal="center" vertical="center"/>
      <protection locked="0"/>
    </xf>
    <xf numFmtId="2" fontId="33" fillId="10" borderId="18" xfId="0" applyNumberFormat="1" applyFont="1" applyFill="1" applyBorder="1" applyAlignment="1" applyProtection="1">
      <alignment horizontal="center" vertical="center"/>
    </xf>
    <xf numFmtId="2" fontId="33" fillId="10" borderId="110" xfId="0" applyNumberFormat="1" applyFont="1" applyFill="1" applyBorder="1" applyAlignment="1" applyProtection="1">
      <alignment horizontal="center" vertical="center"/>
    </xf>
    <xf numFmtId="2" fontId="33" fillId="10" borderId="19" xfId="0" applyNumberFormat="1" applyFont="1" applyFill="1" applyBorder="1" applyAlignment="1" applyProtection="1">
      <alignment horizontal="center" vertical="center"/>
    </xf>
    <xf numFmtId="178" fontId="33" fillId="10" borderId="50" xfId="0" applyNumberFormat="1" applyFont="1" applyFill="1" applyBorder="1" applyAlignment="1" applyProtection="1">
      <alignment horizontal="center" vertical="center"/>
      <protection locked="0"/>
    </xf>
    <xf numFmtId="178" fontId="33" fillId="10" borderId="59" xfId="0" applyNumberFormat="1" applyFont="1" applyFill="1" applyBorder="1" applyAlignment="1" applyProtection="1">
      <alignment horizontal="center" vertical="center"/>
      <protection locked="0"/>
    </xf>
    <xf numFmtId="178" fontId="33" fillId="10" borderId="94" xfId="0" applyNumberFormat="1" applyFont="1" applyFill="1" applyBorder="1" applyAlignment="1" applyProtection="1">
      <alignment horizontal="center" vertical="center"/>
      <protection locked="0"/>
    </xf>
    <xf numFmtId="178" fontId="33" fillId="10" borderId="96" xfId="0" applyNumberFormat="1" applyFont="1" applyFill="1" applyBorder="1" applyAlignment="1" applyProtection="1">
      <alignment horizontal="center" vertical="center"/>
      <protection locked="0"/>
    </xf>
    <xf numFmtId="178" fontId="33" fillId="10" borderId="51" xfId="0" applyNumberFormat="1" applyFont="1" applyFill="1" applyBorder="1" applyAlignment="1" applyProtection="1">
      <alignment horizontal="center" vertical="center"/>
      <protection locked="0"/>
    </xf>
    <xf numFmtId="178" fontId="33" fillId="10" borderId="60" xfId="0" applyNumberFormat="1" applyFont="1" applyFill="1" applyBorder="1" applyAlignment="1" applyProtection="1">
      <alignment horizontal="center" vertical="center"/>
      <protection locked="0"/>
    </xf>
    <xf numFmtId="0" fontId="33" fillId="10" borderId="23" xfId="0" applyFont="1" applyFill="1" applyBorder="1" applyAlignment="1" applyProtection="1">
      <alignment horizontal="center" vertical="center"/>
      <protection locked="0"/>
    </xf>
    <xf numFmtId="0" fontId="33" fillId="10" borderId="50" xfId="0" applyFont="1" applyFill="1" applyBorder="1" applyAlignment="1" applyProtection="1">
      <alignment horizontal="center" vertical="center"/>
      <protection locked="0"/>
    </xf>
    <xf numFmtId="0" fontId="33" fillId="10" borderId="94" xfId="0" applyFont="1" applyFill="1" applyBorder="1" applyAlignment="1" applyProtection="1">
      <alignment horizontal="center" vertical="center"/>
      <protection locked="0"/>
    </xf>
    <xf numFmtId="0" fontId="33" fillId="10" borderId="51" xfId="0" applyFont="1" applyFill="1" applyBorder="1" applyAlignment="1" applyProtection="1">
      <alignment horizontal="center" vertical="center"/>
      <protection locked="0"/>
    </xf>
    <xf numFmtId="178" fontId="33" fillId="10" borderId="50" xfId="0" applyNumberFormat="1" applyFont="1" applyFill="1" applyBorder="1" applyAlignment="1" applyProtection="1">
      <alignment horizontal="center" vertical="center"/>
    </xf>
    <xf numFmtId="178" fontId="33" fillId="10" borderId="94" xfId="0" applyNumberFormat="1" applyFont="1" applyFill="1" applyBorder="1" applyAlignment="1" applyProtection="1">
      <alignment horizontal="center" vertical="center"/>
    </xf>
    <xf numFmtId="178" fontId="33" fillId="10" borderId="51" xfId="0" applyNumberFormat="1" applyFont="1" applyFill="1" applyBorder="1" applyAlignment="1" applyProtection="1">
      <alignment horizontal="center" vertical="center"/>
    </xf>
    <xf numFmtId="178" fontId="33" fillId="10" borderId="18" xfId="0" applyNumberFormat="1" applyFont="1" applyFill="1" applyBorder="1" applyAlignment="1" applyProtection="1">
      <alignment horizontal="center" vertical="center"/>
    </xf>
    <xf numFmtId="178" fontId="33" fillId="10" borderId="110" xfId="0" applyNumberFormat="1" applyFont="1" applyFill="1" applyBorder="1" applyAlignment="1" applyProtection="1">
      <alignment horizontal="center" vertical="center"/>
    </xf>
    <xf numFmtId="178" fontId="33" fillId="10" borderId="19" xfId="0" applyNumberFormat="1" applyFont="1" applyFill="1" applyBorder="1" applyAlignment="1" applyProtection="1">
      <alignment horizontal="center" vertical="center"/>
    </xf>
    <xf numFmtId="38" fontId="33" fillId="0" borderId="30" xfId="1" applyFont="1" applyBorder="1" applyAlignment="1" applyProtection="1">
      <alignment horizontal="center" vertical="center" wrapText="1"/>
      <protection locked="0"/>
    </xf>
    <xf numFmtId="38" fontId="33" fillId="0" borderId="31" xfId="1" applyFont="1" applyBorder="1" applyAlignment="1" applyProtection="1">
      <alignment horizontal="center" vertical="center"/>
      <protection locked="0"/>
    </xf>
    <xf numFmtId="0" fontId="21" fillId="13" borderId="18" xfId="0" applyFont="1" applyFill="1" applyBorder="1" applyAlignment="1" applyProtection="1">
      <alignment horizontal="center" vertical="center"/>
      <protection locked="0"/>
    </xf>
    <xf numFmtId="0" fontId="21" fillId="13" borderId="110" xfId="0" applyFont="1" applyFill="1" applyBorder="1" applyAlignment="1" applyProtection="1">
      <alignment horizontal="center" vertical="center"/>
      <protection locked="0"/>
    </xf>
    <xf numFmtId="0" fontId="21" fillId="13" borderId="19" xfId="0" applyFont="1" applyFill="1" applyBorder="1" applyAlignment="1" applyProtection="1">
      <alignment horizontal="center" vertical="center"/>
      <protection locked="0"/>
    </xf>
    <xf numFmtId="0" fontId="33" fillId="0" borderId="50" xfId="0" applyNumberFormat="1" applyFont="1" applyBorder="1" applyAlignment="1" applyProtection="1">
      <alignment horizontal="center" vertical="center"/>
      <protection locked="0"/>
    </xf>
    <xf numFmtId="0" fontId="33" fillId="0" borderId="59" xfId="0" applyNumberFormat="1" applyFont="1" applyBorder="1" applyAlignment="1" applyProtection="1">
      <alignment horizontal="center" vertical="center"/>
      <protection locked="0"/>
    </xf>
    <xf numFmtId="0" fontId="33" fillId="0" borderId="51" xfId="0" applyNumberFormat="1" applyFont="1" applyBorder="1" applyAlignment="1" applyProtection="1">
      <alignment horizontal="center" vertical="center"/>
      <protection locked="0"/>
    </xf>
    <xf numFmtId="0" fontId="33" fillId="0" borderId="60" xfId="0" applyNumberFormat="1" applyFont="1" applyBorder="1" applyAlignment="1" applyProtection="1">
      <alignment horizontal="center" vertical="center"/>
      <protection locked="0"/>
    </xf>
    <xf numFmtId="0" fontId="33" fillId="4" borderId="50" xfId="0" applyFont="1" applyFill="1" applyBorder="1" applyAlignment="1" applyProtection="1">
      <alignment horizontal="center" vertical="center" wrapText="1"/>
      <protection locked="0"/>
    </xf>
    <xf numFmtId="0" fontId="33" fillId="4" borderId="37" xfId="0" applyFont="1" applyFill="1" applyBorder="1" applyAlignment="1" applyProtection="1">
      <alignment horizontal="center" vertical="center" wrapText="1"/>
      <protection locked="0"/>
    </xf>
    <xf numFmtId="0" fontId="33" fillId="4" borderId="59" xfId="0" applyFont="1" applyFill="1" applyBorder="1" applyAlignment="1" applyProtection="1">
      <alignment horizontal="center" vertical="center" wrapText="1"/>
      <protection locked="0"/>
    </xf>
    <xf numFmtId="0" fontId="33" fillId="4" borderId="94" xfId="0" applyFont="1" applyFill="1" applyBorder="1" applyAlignment="1" applyProtection="1">
      <alignment horizontal="center" vertical="center" wrapText="1"/>
      <protection locked="0"/>
    </xf>
    <xf numFmtId="0" fontId="33" fillId="4" borderId="0" xfId="0" applyFont="1" applyFill="1" applyBorder="1" applyAlignment="1" applyProtection="1">
      <alignment horizontal="center" vertical="center" wrapText="1"/>
      <protection locked="0"/>
    </xf>
    <xf numFmtId="0" fontId="33" fillId="4" borderId="96" xfId="0" applyFont="1" applyFill="1" applyBorder="1" applyAlignment="1" applyProtection="1">
      <alignment horizontal="center" vertical="center" wrapText="1"/>
      <protection locked="0"/>
    </xf>
    <xf numFmtId="0" fontId="33" fillId="4" borderId="51" xfId="0" applyFont="1" applyFill="1" applyBorder="1" applyAlignment="1" applyProtection="1">
      <alignment horizontal="center" vertical="center" wrapText="1"/>
      <protection locked="0"/>
    </xf>
    <xf numFmtId="0" fontId="33" fillId="4" borderId="28" xfId="0" applyFont="1" applyFill="1" applyBorder="1" applyAlignment="1" applyProtection="1">
      <alignment horizontal="center" vertical="center" wrapText="1"/>
      <protection locked="0"/>
    </xf>
    <xf numFmtId="0" fontId="33" fillId="4" borderId="60" xfId="0" applyFont="1" applyFill="1" applyBorder="1" applyAlignment="1" applyProtection="1">
      <alignment horizontal="center" vertical="center" wrapText="1"/>
      <protection locked="0"/>
    </xf>
    <xf numFmtId="0" fontId="33" fillId="4" borderId="110" xfId="0" applyFont="1" applyFill="1" applyBorder="1" applyAlignment="1" applyProtection="1">
      <alignment horizontal="center" vertical="center"/>
      <protection locked="0"/>
    </xf>
    <xf numFmtId="0" fontId="33" fillId="4" borderId="18" xfId="0" applyFont="1" applyFill="1" applyBorder="1" applyAlignment="1" applyProtection="1">
      <alignment horizontal="center" vertical="center"/>
    </xf>
    <xf numFmtId="0" fontId="33" fillId="4" borderId="110" xfId="0" applyFont="1" applyFill="1" applyBorder="1" applyAlignment="1" applyProtection="1">
      <alignment horizontal="center" vertical="center"/>
    </xf>
    <xf numFmtId="0" fontId="33" fillId="4" borderId="50" xfId="0" applyFont="1" applyFill="1" applyBorder="1" applyAlignment="1" applyProtection="1">
      <alignment horizontal="center" vertical="center"/>
      <protection locked="0"/>
    </xf>
    <xf numFmtId="0" fontId="33" fillId="4" borderId="59" xfId="0" applyFont="1" applyFill="1" applyBorder="1" applyAlignment="1" applyProtection="1">
      <alignment horizontal="center" vertical="center"/>
      <protection locked="0"/>
    </xf>
    <xf numFmtId="0" fontId="33" fillId="4" borderId="94" xfId="0" applyFont="1" applyFill="1" applyBorder="1" applyAlignment="1" applyProtection="1">
      <alignment horizontal="center" vertical="center"/>
      <protection locked="0"/>
    </xf>
    <xf numFmtId="0" fontId="33" fillId="4" borderId="96" xfId="0" applyFont="1" applyFill="1" applyBorder="1" applyAlignment="1" applyProtection="1">
      <alignment horizontal="center" vertical="center"/>
      <protection locked="0"/>
    </xf>
    <xf numFmtId="0" fontId="33" fillId="4" borderId="51" xfId="0" applyFont="1" applyFill="1" applyBorder="1" applyAlignment="1" applyProtection="1">
      <alignment horizontal="center" vertical="center"/>
      <protection locked="0"/>
    </xf>
    <xf numFmtId="0" fontId="33" fillId="4" borderId="60" xfId="0" applyFont="1" applyFill="1" applyBorder="1" applyAlignment="1" applyProtection="1">
      <alignment horizontal="center" vertical="center"/>
      <protection locked="0"/>
    </xf>
    <xf numFmtId="0" fontId="33" fillId="4" borderId="23" xfId="0" applyFont="1" applyFill="1" applyBorder="1" applyAlignment="1" applyProtection="1">
      <alignment horizontal="center" vertical="center" wrapText="1"/>
      <protection locked="0"/>
    </xf>
    <xf numFmtId="178" fontId="29" fillId="13" borderId="94" xfId="0" applyNumberFormat="1" applyFont="1" applyFill="1" applyBorder="1" applyAlignment="1" applyProtection="1">
      <alignment horizontal="center" vertical="center"/>
      <protection locked="0"/>
    </xf>
    <xf numFmtId="178" fontId="29" fillId="13" borderId="0" xfId="0" applyNumberFormat="1" applyFont="1" applyFill="1" applyBorder="1" applyAlignment="1" applyProtection="1">
      <alignment horizontal="center" vertical="center"/>
      <protection locked="0"/>
    </xf>
    <xf numFmtId="178" fontId="29" fillId="13" borderId="51" xfId="0" applyNumberFormat="1" applyFont="1" applyFill="1" applyBorder="1" applyAlignment="1" applyProtection="1">
      <alignment horizontal="center" vertical="center"/>
      <protection locked="0"/>
    </xf>
    <xf numFmtId="178" fontId="29" fillId="13" borderId="28" xfId="0" applyNumberFormat="1" applyFont="1" applyFill="1" applyBorder="1" applyAlignment="1" applyProtection="1">
      <alignment horizontal="center" vertical="center"/>
      <protection locked="0"/>
    </xf>
    <xf numFmtId="176" fontId="29" fillId="4" borderId="94" xfId="0" applyNumberFormat="1" applyFont="1" applyFill="1" applyBorder="1" applyAlignment="1" applyProtection="1">
      <alignment horizontal="center" vertical="center" wrapText="1"/>
      <protection locked="0"/>
    </xf>
    <xf numFmtId="176" fontId="29" fillId="4" borderId="0" xfId="0" applyNumberFormat="1" applyFont="1" applyFill="1" applyBorder="1" applyAlignment="1" applyProtection="1">
      <alignment horizontal="center" vertical="center" wrapText="1"/>
      <protection locked="0"/>
    </xf>
    <xf numFmtId="176" fontId="29" fillId="4" borderId="96" xfId="0" applyNumberFormat="1" applyFont="1" applyFill="1" applyBorder="1" applyAlignment="1" applyProtection="1">
      <alignment horizontal="center" vertical="center" wrapText="1"/>
      <protection locked="0"/>
    </xf>
    <xf numFmtId="176" fontId="29" fillId="4" borderId="51" xfId="0" applyNumberFormat="1" applyFont="1" applyFill="1" applyBorder="1" applyAlignment="1" applyProtection="1">
      <alignment horizontal="center" vertical="center" wrapText="1"/>
      <protection locked="0"/>
    </xf>
    <xf numFmtId="176" fontId="29" fillId="4" borderId="28" xfId="0" applyNumberFormat="1" applyFont="1" applyFill="1" applyBorder="1" applyAlignment="1" applyProtection="1">
      <alignment horizontal="center" vertical="center" wrapText="1"/>
      <protection locked="0"/>
    </xf>
    <xf numFmtId="176" fontId="29" fillId="4" borderId="60" xfId="0" applyNumberFormat="1" applyFont="1" applyFill="1" applyBorder="1" applyAlignment="1" applyProtection="1">
      <alignment horizontal="center" vertical="center" wrapText="1"/>
      <protection locked="0"/>
    </xf>
    <xf numFmtId="176" fontId="29" fillId="4" borderId="50" xfId="0" applyNumberFormat="1" applyFont="1" applyFill="1" applyBorder="1" applyAlignment="1" applyProtection="1">
      <alignment horizontal="center" vertical="center" wrapText="1"/>
      <protection locked="0"/>
    </xf>
    <xf numFmtId="176" fontId="29" fillId="4" borderId="37" xfId="0" applyNumberFormat="1" applyFont="1" applyFill="1" applyBorder="1" applyAlignment="1" applyProtection="1">
      <alignment horizontal="center" vertical="center" wrapText="1"/>
      <protection locked="0"/>
    </xf>
    <xf numFmtId="0" fontId="29" fillId="4" borderId="23" xfId="0" applyFont="1" applyFill="1" applyBorder="1" applyAlignment="1" applyProtection="1">
      <alignment horizontal="center" vertical="center" wrapText="1"/>
      <protection locked="0"/>
    </xf>
    <xf numFmtId="0" fontId="29" fillId="4" borderId="23" xfId="0" applyFont="1" applyFill="1" applyBorder="1" applyAlignment="1" applyProtection="1">
      <alignment horizontal="center" vertical="center"/>
      <protection locked="0"/>
    </xf>
    <xf numFmtId="0" fontId="21" fillId="0" borderId="94" xfId="0" applyFont="1" applyBorder="1" applyAlignment="1" applyProtection="1">
      <alignment horizontal="center" vertical="center"/>
      <protection locked="0"/>
    </xf>
    <xf numFmtId="0" fontId="30" fillId="4" borderId="18" xfId="0" applyFont="1" applyFill="1" applyBorder="1" applyAlignment="1" applyProtection="1">
      <alignment horizontal="center" vertical="center"/>
      <protection locked="0"/>
    </xf>
    <xf numFmtId="0" fontId="31" fillId="4" borderId="19" xfId="0" applyFont="1" applyFill="1" applyBorder="1" applyAlignment="1" applyProtection="1">
      <alignment horizontal="center" vertical="center"/>
      <protection locked="0"/>
    </xf>
    <xf numFmtId="0" fontId="31" fillId="4" borderId="18" xfId="0" applyFont="1" applyFill="1" applyBorder="1" applyAlignment="1" applyProtection="1">
      <alignment horizontal="center" vertical="center"/>
      <protection locked="0"/>
    </xf>
    <xf numFmtId="178" fontId="32" fillId="0" borderId="50" xfId="0" applyNumberFormat="1" applyFont="1" applyBorder="1" applyAlignment="1" applyProtection="1">
      <alignment horizontal="center" vertical="center"/>
    </xf>
    <xf numFmtId="178" fontId="32" fillId="0" borderId="37" xfId="0" applyNumberFormat="1" applyFont="1" applyBorder="1" applyAlignment="1" applyProtection="1">
      <alignment horizontal="center" vertical="center"/>
    </xf>
    <xf numFmtId="178" fontId="32" fillId="0" borderId="59" xfId="0" applyNumberFormat="1" applyFont="1" applyBorder="1" applyAlignment="1" applyProtection="1">
      <alignment horizontal="center" vertical="center"/>
    </xf>
    <xf numFmtId="178" fontId="32" fillId="0" borderId="51" xfId="0" applyNumberFormat="1" applyFont="1" applyBorder="1" applyAlignment="1" applyProtection="1">
      <alignment horizontal="center" vertical="center"/>
    </xf>
    <xf numFmtId="178" fontId="32" fillId="0" borderId="28" xfId="0" applyNumberFormat="1" applyFont="1" applyBorder="1" applyAlignment="1" applyProtection="1">
      <alignment horizontal="center" vertical="center"/>
    </xf>
    <xf numFmtId="178" fontId="32" fillId="0" borderId="60" xfId="0" applyNumberFormat="1" applyFont="1" applyBorder="1" applyAlignment="1" applyProtection="1">
      <alignment horizontal="center" vertical="center"/>
    </xf>
    <xf numFmtId="178" fontId="32" fillId="0" borderId="50" xfId="0" applyNumberFormat="1" applyFont="1" applyFill="1" applyBorder="1" applyAlignment="1" applyProtection="1">
      <alignment horizontal="center" vertical="center"/>
    </xf>
    <xf numFmtId="178" fontId="32" fillId="0" borderId="37" xfId="0" applyNumberFormat="1" applyFont="1" applyFill="1" applyBorder="1" applyAlignment="1" applyProtection="1">
      <alignment horizontal="center" vertical="center"/>
    </xf>
    <xf numFmtId="178" fontId="32" fillId="0" borderId="51" xfId="0" applyNumberFormat="1" applyFont="1" applyFill="1" applyBorder="1" applyAlignment="1" applyProtection="1">
      <alignment horizontal="center" vertical="center"/>
    </xf>
    <xf numFmtId="178" fontId="32" fillId="0" borderId="28" xfId="0" applyNumberFormat="1" applyFont="1" applyFill="1" applyBorder="1" applyAlignment="1" applyProtection="1">
      <alignment horizontal="center" vertical="center"/>
    </xf>
    <xf numFmtId="178" fontId="32" fillId="10" borderId="23" xfId="0" applyNumberFormat="1" applyFont="1" applyFill="1" applyBorder="1" applyAlignment="1" applyProtection="1">
      <alignment horizontal="center" vertical="center"/>
    </xf>
    <xf numFmtId="178" fontId="33" fillId="10" borderId="18" xfId="0" applyNumberFormat="1" applyFont="1" applyFill="1" applyBorder="1" applyAlignment="1" applyProtection="1">
      <alignment horizontal="center" vertical="center"/>
      <protection locked="0"/>
    </xf>
    <xf numFmtId="178" fontId="33" fillId="10" borderId="19" xfId="0" applyNumberFormat="1" applyFont="1" applyFill="1" applyBorder="1" applyAlignment="1" applyProtection="1">
      <alignment horizontal="center" vertical="center"/>
      <protection locked="0"/>
    </xf>
    <xf numFmtId="0" fontId="29" fillId="13" borderId="50" xfId="0" applyFont="1" applyFill="1" applyBorder="1" applyAlignment="1" applyProtection="1">
      <alignment horizontal="center" vertical="center"/>
      <protection locked="0"/>
    </xf>
    <xf numFmtId="0" fontId="29" fillId="13" borderId="37" xfId="0" applyFont="1" applyFill="1" applyBorder="1" applyAlignment="1" applyProtection="1">
      <alignment horizontal="center" vertical="center"/>
      <protection locked="0"/>
    </xf>
    <xf numFmtId="0" fontId="29" fillId="13" borderId="59" xfId="0" applyFont="1" applyFill="1" applyBorder="1" applyAlignment="1" applyProtection="1">
      <alignment horizontal="center" vertical="center"/>
      <protection locked="0"/>
    </xf>
    <xf numFmtId="0" fontId="29" fillId="13" borderId="51" xfId="0" applyFont="1" applyFill="1" applyBorder="1" applyAlignment="1" applyProtection="1">
      <alignment horizontal="center" vertical="center"/>
      <protection locked="0"/>
    </xf>
    <xf numFmtId="0" fontId="29" fillId="13" borderId="28" xfId="0" applyFont="1" applyFill="1" applyBorder="1" applyAlignment="1" applyProtection="1">
      <alignment horizontal="center" vertical="center"/>
      <protection locked="0"/>
    </xf>
    <xf numFmtId="0" fontId="29" fillId="13" borderId="60" xfId="0" applyFont="1" applyFill="1" applyBorder="1" applyAlignment="1" applyProtection="1">
      <alignment horizontal="center" vertical="center"/>
      <protection locked="0"/>
    </xf>
    <xf numFmtId="0" fontId="29" fillId="13" borderId="94" xfId="0" applyFont="1" applyFill="1" applyBorder="1" applyAlignment="1" applyProtection="1">
      <alignment horizontal="center" vertical="center"/>
      <protection locked="0"/>
    </xf>
    <xf numFmtId="0" fontId="29" fillId="13" borderId="0" xfId="0" applyFont="1" applyFill="1" applyBorder="1" applyAlignment="1" applyProtection="1">
      <alignment horizontal="center" vertical="center"/>
      <protection locked="0"/>
    </xf>
    <xf numFmtId="0" fontId="6" fillId="4" borderId="37"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96"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4" xfId="0" applyFont="1" applyFill="1" applyBorder="1" applyAlignment="1">
      <alignment horizontal="center" vertical="center"/>
    </xf>
    <xf numFmtId="0" fontId="33" fillId="4" borderId="5"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178" fontId="35" fillId="0" borderId="6" xfId="0" applyNumberFormat="1" applyFont="1" applyBorder="1" applyAlignment="1">
      <alignment horizontal="center" vertical="center"/>
    </xf>
    <xf numFmtId="178" fontId="35" fillId="0" borderId="1" xfId="0" applyNumberFormat="1" applyFont="1" applyBorder="1" applyAlignment="1">
      <alignment horizontal="center" vertical="center"/>
    </xf>
    <xf numFmtId="178" fontId="35" fillId="0" borderId="7" xfId="0" applyNumberFormat="1" applyFont="1" applyBorder="1" applyAlignment="1">
      <alignment horizontal="center" vertical="center"/>
    </xf>
    <xf numFmtId="178" fontId="35" fillId="0" borderId="8" xfId="0" applyNumberFormat="1" applyFont="1" applyBorder="1" applyAlignment="1">
      <alignment horizontal="center" vertical="center"/>
    </xf>
    <xf numFmtId="178" fontId="35" fillId="0" borderId="9" xfId="0" applyNumberFormat="1" applyFont="1" applyBorder="1" applyAlignment="1">
      <alignment horizontal="center" vertical="center"/>
    </xf>
    <xf numFmtId="178" fontId="35" fillId="0" borderId="10" xfId="0" applyNumberFormat="1" applyFont="1" applyBorder="1" applyAlignment="1">
      <alignment horizontal="center" vertical="center"/>
    </xf>
    <xf numFmtId="0" fontId="36" fillId="0" borderId="0" xfId="0" applyFont="1" applyBorder="1" applyAlignment="1">
      <alignment horizontal="center" vertical="center"/>
    </xf>
    <xf numFmtId="0" fontId="32" fillId="4" borderId="23" xfId="0" applyFont="1" applyFill="1" applyBorder="1" applyAlignment="1">
      <alignment horizontal="center" vertical="center"/>
    </xf>
    <xf numFmtId="0" fontId="33" fillId="4" borderId="2" xfId="0" applyFont="1" applyFill="1" applyBorder="1" applyAlignment="1">
      <alignment horizontal="center" vertical="center"/>
    </xf>
    <xf numFmtId="0" fontId="33" fillId="4" borderId="101" xfId="0" applyFont="1" applyFill="1" applyBorder="1" applyAlignment="1">
      <alignment horizontal="center" vertical="center"/>
    </xf>
    <xf numFmtId="0" fontId="33" fillId="4" borderId="118" xfId="0" applyFont="1" applyFill="1" applyBorder="1" applyAlignment="1">
      <alignment horizontal="center" vertical="center" wrapText="1"/>
    </xf>
    <xf numFmtId="0" fontId="33" fillId="4" borderId="75" xfId="0" applyFont="1" applyFill="1" applyBorder="1" applyAlignment="1">
      <alignment horizontal="center" vertical="center" wrapText="1"/>
    </xf>
    <xf numFmtId="0" fontId="34" fillId="2" borderId="55" xfId="0" applyFont="1" applyFill="1" applyBorder="1" applyAlignment="1">
      <alignment horizontal="center" vertical="center"/>
    </xf>
    <xf numFmtId="0" fontId="34" fillId="2" borderId="56" xfId="0" applyFont="1" applyFill="1" applyBorder="1" applyAlignment="1">
      <alignment horizontal="center" vertical="center"/>
    </xf>
    <xf numFmtId="38" fontId="33" fillId="2" borderId="18" xfId="1" applyFont="1" applyFill="1" applyBorder="1" applyAlignment="1">
      <alignment horizontal="right" vertical="center"/>
    </xf>
    <xf numFmtId="38" fontId="33" fillId="2" borderId="19" xfId="1" applyFont="1" applyFill="1" applyBorder="1" applyAlignment="1">
      <alignment horizontal="right" vertical="center"/>
    </xf>
    <xf numFmtId="0" fontId="33" fillId="2" borderId="33"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3" fillId="2" borderId="35" xfId="0" applyFont="1" applyFill="1" applyBorder="1" applyAlignment="1">
      <alignment horizontal="center" vertical="center" wrapText="1"/>
    </xf>
    <xf numFmtId="38" fontId="29" fillId="2" borderId="30" xfId="1" applyFont="1" applyFill="1" applyBorder="1" applyAlignment="1">
      <alignment horizontal="center" vertical="center"/>
    </xf>
    <xf numFmtId="38" fontId="29" fillId="2" borderId="29" xfId="1" applyFont="1" applyFill="1" applyBorder="1" applyAlignment="1">
      <alignment horizontal="center" vertical="center"/>
    </xf>
    <xf numFmtId="0" fontId="32" fillId="4" borderId="30" xfId="0" applyFont="1" applyFill="1" applyBorder="1" applyAlignment="1">
      <alignment horizontal="center" vertical="center"/>
    </xf>
    <xf numFmtId="0" fontId="32" fillId="4" borderId="29" xfId="0" applyFont="1" applyFill="1" applyBorder="1" applyAlignment="1">
      <alignment horizontal="center" vertical="center"/>
    </xf>
    <xf numFmtId="0" fontId="32" fillId="4" borderId="31" xfId="0" applyFont="1" applyFill="1" applyBorder="1" applyAlignment="1">
      <alignment horizontal="center" vertical="center"/>
    </xf>
    <xf numFmtId="0" fontId="33" fillId="4" borderId="1" xfId="0" applyFont="1" applyFill="1" applyBorder="1" applyAlignment="1">
      <alignment horizontal="center" vertical="center"/>
    </xf>
    <xf numFmtId="0" fontId="33" fillId="4" borderId="15" xfId="0" applyFont="1" applyFill="1" applyBorder="1" applyAlignment="1">
      <alignment horizontal="center" vertical="center"/>
    </xf>
    <xf numFmtId="0" fontId="33" fillId="4" borderId="7" xfId="0" applyFont="1" applyFill="1" applyBorder="1" applyAlignment="1">
      <alignment horizontal="center" vertical="center" wrapText="1"/>
    </xf>
    <xf numFmtId="0" fontId="33" fillId="4" borderId="10" xfId="0" applyFont="1" applyFill="1" applyBorder="1" applyAlignment="1">
      <alignment horizontal="center" vertical="center"/>
    </xf>
    <xf numFmtId="0" fontId="33" fillId="4" borderId="93"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33" fillId="4" borderId="13" xfId="0" applyFont="1" applyFill="1" applyBorder="1" applyAlignment="1">
      <alignment horizontal="center" vertical="center" wrapText="1"/>
    </xf>
    <xf numFmtId="0" fontId="33" fillId="4" borderId="1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3" fillId="4" borderId="93" xfId="0" applyFont="1" applyFill="1" applyBorder="1" applyAlignment="1">
      <alignment horizontal="center" vertical="center"/>
    </xf>
    <xf numFmtId="0" fontId="33" fillId="4" borderId="16" xfId="0" applyFont="1" applyFill="1" applyBorder="1" applyAlignment="1">
      <alignment horizontal="center" vertical="center"/>
    </xf>
    <xf numFmtId="176" fontId="33" fillId="4" borderId="14" xfId="0" applyNumberFormat="1" applyFont="1" applyFill="1" applyBorder="1" applyAlignment="1">
      <alignment horizontal="center" vertical="center" wrapText="1"/>
    </xf>
    <xf numFmtId="176" fontId="33" fillId="4" borderId="11" xfId="0" applyNumberFormat="1" applyFont="1" applyFill="1" applyBorder="1" applyAlignment="1">
      <alignment horizontal="center" vertical="center"/>
    </xf>
    <xf numFmtId="0" fontId="33" fillId="4" borderId="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3" fillId="0" borderId="50" xfId="0" applyFont="1" applyFill="1" applyBorder="1" applyAlignment="1">
      <alignment horizontal="center" vertical="center"/>
    </xf>
    <xf numFmtId="0" fontId="33" fillId="0" borderId="51" xfId="0" applyFont="1" applyFill="1" applyBorder="1" applyAlignment="1">
      <alignment horizontal="center" vertical="center"/>
    </xf>
    <xf numFmtId="38" fontId="33" fillId="0" borderId="18" xfId="1" applyFont="1" applyFill="1" applyBorder="1" applyAlignment="1">
      <alignment horizontal="center" vertical="center"/>
    </xf>
    <xf numFmtId="38" fontId="33" fillId="0" borderId="19" xfId="1" applyFont="1" applyFill="1" applyBorder="1" applyAlignment="1">
      <alignment horizontal="center" vertical="center"/>
    </xf>
    <xf numFmtId="0" fontId="33" fillId="2" borderId="30" xfId="0" applyFont="1" applyFill="1" applyBorder="1" applyAlignment="1">
      <alignment horizontal="center" vertical="center" wrapText="1"/>
    </xf>
    <xf numFmtId="0" fontId="33" fillId="2" borderId="31" xfId="0" applyFont="1" applyFill="1" applyBorder="1" applyAlignment="1">
      <alignment horizontal="center" vertical="center" wrapText="1"/>
    </xf>
    <xf numFmtId="0" fontId="29" fillId="2" borderId="30" xfId="0" applyFont="1" applyFill="1" applyBorder="1" applyAlignment="1">
      <alignment horizontal="center" vertical="center"/>
    </xf>
    <xf numFmtId="0" fontId="29" fillId="2" borderId="29" xfId="0" applyFont="1" applyFill="1" applyBorder="1" applyAlignment="1">
      <alignment horizontal="center" vertical="center"/>
    </xf>
    <xf numFmtId="0" fontId="29" fillId="2" borderId="31" xfId="0" applyFont="1" applyFill="1" applyBorder="1" applyAlignment="1">
      <alignment horizontal="center" vertical="center"/>
    </xf>
    <xf numFmtId="0" fontId="32" fillId="4" borderId="50" xfId="0" applyFont="1" applyFill="1" applyBorder="1" applyAlignment="1">
      <alignment horizontal="center" vertical="center"/>
    </xf>
    <xf numFmtId="0" fontId="32" fillId="4" borderId="37" xfId="0" applyFont="1" applyFill="1" applyBorder="1" applyAlignment="1">
      <alignment horizontal="center" vertical="center"/>
    </xf>
    <xf numFmtId="0" fontId="32" fillId="4" borderId="59" xfId="0" applyFont="1" applyFill="1" applyBorder="1" applyAlignment="1">
      <alignment horizontal="center" vertical="center"/>
    </xf>
    <xf numFmtId="0" fontId="32" fillId="4" borderId="51" xfId="0" applyFont="1" applyFill="1" applyBorder="1" applyAlignment="1">
      <alignment horizontal="center" vertical="center"/>
    </xf>
    <xf numFmtId="0" fontId="32" fillId="4" borderId="28" xfId="0" applyFont="1" applyFill="1" applyBorder="1" applyAlignment="1">
      <alignment horizontal="center" vertical="center"/>
    </xf>
    <xf numFmtId="0" fontId="32" fillId="4" borderId="60" xfId="0" applyFont="1" applyFill="1" applyBorder="1" applyAlignment="1">
      <alignment horizontal="center" vertical="center"/>
    </xf>
    <xf numFmtId="38" fontId="32" fillId="4" borderId="94" xfId="1" applyFont="1" applyFill="1" applyBorder="1" applyAlignment="1">
      <alignment horizontal="center" vertical="center"/>
    </xf>
    <xf numFmtId="38" fontId="32" fillId="4" borderId="0" xfId="1" applyFont="1" applyFill="1" applyBorder="1" applyAlignment="1">
      <alignment horizontal="center" vertical="center"/>
    </xf>
    <xf numFmtId="38" fontId="32" fillId="4" borderId="38" xfId="1" applyFont="1" applyFill="1" applyBorder="1" applyAlignment="1">
      <alignment horizontal="center" vertical="center"/>
    </xf>
    <xf numFmtId="38" fontId="32" fillId="4" borderId="51" xfId="1" applyFont="1" applyFill="1" applyBorder="1" applyAlignment="1">
      <alignment horizontal="center" vertical="center"/>
    </xf>
    <xf numFmtId="38" fontId="32" fillId="4" borderId="28" xfId="1" applyFont="1" applyFill="1" applyBorder="1" applyAlignment="1">
      <alignment horizontal="center" vertical="center"/>
    </xf>
    <xf numFmtId="38" fontId="32" fillId="4" borderId="95" xfId="1" applyFont="1" applyFill="1" applyBorder="1" applyAlignment="1">
      <alignment horizontal="center" vertical="center"/>
    </xf>
    <xf numFmtId="0" fontId="29" fillId="2" borderId="30"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34" fillId="0" borderId="48" xfId="0" applyFont="1" applyFill="1" applyBorder="1" applyAlignment="1">
      <alignment horizontal="center" vertical="center"/>
    </xf>
    <xf numFmtId="0" fontId="34" fillId="0" borderId="49" xfId="0" applyFont="1" applyFill="1" applyBorder="1" applyAlignment="1">
      <alignment horizontal="center" vertical="center"/>
    </xf>
    <xf numFmtId="0" fontId="34" fillId="0" borderId="17" xfId="0" applyFont="1" applyFill="1" applyBorder="1" applyAlignment="1">
      <alignment horizontal="center" vertical="center"/>
    </xf>
    <xf numFmtId="38" fontId="33" fillId="0" borderId="58" xfId="1" applyFont="1" applyFill="1" applyBorder="1" applyAlignment="1">
      <alignment horizontal="center" vertical="center"/>
    </xf>
    <xf numFmtId="38" fontId="33" fillId="0" borderId="57" xfId="1" applyFont="1" applyFill="1" applyBorder="1" applyAlignment="1">
      <alignment horizontal="center" vertical="center"/>
    </xf>
    <xf numFmtId="0" fontId="33" fillId="3" borderId="20" xfId="0" applyFont="1" applyFill="1" applyBorder="1" applyAlignment="1">
      <alignment horizontal="center" vertical="center"/>
    </xf>
    <xf numFmtId="0" fontId="33" fillId="3" borderId="21" xfId="0" applyFont="1" applyFill="1" applyBorder="1" applyAlignment="1">
      <alignment horizontal="center" vertical="center"/>
    </xf>
    <xf numFmtId="0" fontId="33" fillId="3" borderId="32" xfId="0" applyFont="1" applyFill="1" applyBorder="1" applyAlignment="1">
      <alignment horizontal="center" vertical="center"/>
    </xf>
    <xf numFmtId="0" fontId="33" fillId="3" borderId="25" xfId="0" applyFont="1" applyFill="1" applyBorder="1" applyAlignment="1">
      <alignment horizontal="center" vertical="center"/>
    </xf>
    <xf numFmtId="0" fontId="33" fillId="3" borderId="17" xfId="0" applyFont="1" applyFill="1" applyBorder="1" applyAlignment="1">
      <alignment horizontal="center" vertical="center"/>
    </xf>
    <xf numFmtId="0" fontId="33" fillId="3" borderId="74" xfId="0" applyFont="1" applyFill="1" applyBorder="1" applyAlignment="1">
      <alignment horizontal="center" vertical="center"/>
    </xf>
    <xf numFmtId="0" fontId="33" fillId="3" borderId="75" xfId="0" applyFont="1" applyFill="1" applyBorder="1" applyAlignment="1">
      <alignment horizontal="center" vertical="center"/>
    </xf>
    <xf numFmtId="0" fontId="33" fillId="3" borderId="59" xfId="0" applyFont="1" applyFill="1" applyBorder="1" applyAlignment="1">
      <alignment horizontal="center" vertical="center"/>
    </xf>
    <xf numFmtId="0" fontId="33" fillId="3" borderId="96" xfId="0" applyFont="1" applyFill="1" applyBorder="1" applyAlignment="1">
      <alignment horizontal="center" vertical="center"/>
    </xf>
    <xf numFmtId="0" fontId="33" fillId="3" borderId="116" xfId="0" applyFont="1" applyFill="1" applyBorder="1" applyAlignment="1">
      <alignment horizontal="center" vertical="center"/>
    </xf>
    <xf numFmtId="0" fontId="33" fillId="3" borderId="42"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43" xfId="0" applyFont="1" applyFill="1" applyBorder="1" applyAlignment="1">
      <alignment horizontal="center" vertical="center"/>
    </xf>
    <xf numFmtId="0" fontId="33" fillId="5" borderId="20" xfId="0" applyFont="1" applyFill="1" applyBorder="1" applyAlignment="1">
      <alignment horizontal="center" vertical="center"/>
    </xf>
    <xf numFmtId="0" fontId="33" fillId="5" borderId="21" xfId="0" applyFont="1" applyFill="1" applyBorder="1" applyAlignment="1">
      <alignment horizontal="center" vertical="center"/>
    </xf>
    <xf numFmtId="0" fontId="33" fillId="5" borderId="27" xfId="0" applyFont="1" applyFill="1" applyBorder="1" applyAlignment="1">
      <alignment horizontal="center" vertical="center"/>
    </xf>
    <xf numFmtId="0" fontId="33" fillId="5" borderId="25" xfId="0" applyFont="1" applyFill="1" applyBorder="1" applyAlignment="1">
      <alignment horizontal="center" vertical="center"/>
    </xf>
    <xf numFmtId="0" fontId="33" fillId="5" borderId="46" xfId="0" applyFont="1" applyFill="1" applyBorder="1" applyAlignment="1">
      <alignment horizontal="center" vertical="center"/>
    </xf>
    <xf numFmtId="3" fontId="33" fillId="5" borderId="57" xfId="0" applyNumberFormat="1" applyFont="1" applyFill="1" applyBorder="1" applyAlignment="1">
      <alignment horizontal="center" vertical="center"/>
    </xf>
    <xf numFmtId="3" fontId="33" fillId="5" borderId="68" xfId="0" applyNumberFormat="1" applyFont="1" applyFill="1" applyBorder="1" applyAlignment="1">
      <alignment horizontal="center" vertical="center"/>
    </xf>
    <xf numFmtId="176" fontId="33" fillId="5" borderId="61" xfId="0" applyNumberFormat="1" applyFont="1" applyFill="1" applyBorder="1" applyAlignment="1">
      <alignment horizontal="center" vertical="center"/>
    </xf>
    <xf numFmtId="176" fontId="33" fillId="5" borderId="49" xfId="0" applyNumberFormat="1" applyFont="1" applyFill="1" applyBorder="1" applyAlignment="1">
      <alignment horizontal="center" vertical="center"/>
    </xf>
    <xf numFmtId="176" fontId="33" fillId="5" borderId="65" xfId="0" applyNumberFormat="1" applyFont="1" applyFill="1" applyBorder="1" applyAlignment="1">
      <alignment horizontal="center" vertical="center"/>
    </xf>
    <xf numFmtId="178" fontId="33" fillId="5" borderId="69" xfId="0" applyNumberFormat="1" applyFont="1" applyFill="1" applyBorder="1" applyAlignment="1">
      <alignment horizontal="center" vertical="center"/>
    </xf>
    <xf numFmtId="178" fontId="33" fillId="5" borderId="67" xfId="0" applyNumberFormat="1" applyFont="1" applyFill="1" applyBorder="1" applyAlignment="1">
      <alignment horizontal="center" vertical="center"/>
    </xf>
    <xf numFmtId="178" fontId="33" fillId="5" borderId="70" xfId="0" applyNumberFormat="1" applyFont="1" applyFill="1" applyBorder="1" applyAlignment="1">
      <alignment horizontal="center" vertical="center"/>
    </xf>
    <xf numFmtId="178" fontId="33" fillId="5" borderId="64" xfId="0" applyNumberFormat="1" applyFont="1" applyFill="1" applyBorder="1" applyAlignment="1">
      <alignment horizontal="center" vertical="center"/>
    </xf>
    <xf numFmtId="178" fontId="33" fillId="5" borderId="53" xfId="0" applyNumberFormat="1" applyFont="1" applyFill="1" applyBorder="1" applyAlignment="1">
      <alignment horizontal="center" vertical="center"/>
    </xf>
    <xf numFmtId="178" fontId="33" fillId="5" borderId="66" xfId="0" applyNumberFormat="1" applyFont="1" applyFill="1" applyBorder="1" applyAlignment="1">
      <alignment horizontal="center" vertical="center"/>
    </xf>
    <xf numFmtId="0" fontId="33" fillId="5" borderId="42"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8"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19"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31" xfId="0" applyFont="1" applyFill="1" applyBorder="1" applyAlignment="1">
      <alignment horizontal="center" vertical="center"/>
    </xf>
    <xf numFmtId="176" fontId="33" fillId="5" borderId="64" xfId="0" applyNumberFormat="1" applyFont="1" applyFill="1" applyBorder="1" applyAlignment="1">
      <alignment horizontal="center" vertical="center"/>
    </xf>
    <xf numFmtId="176" fontId="33" fillId="5" borderId="53" xfId="0" applyNumberFormat="1" applyFont="1" applyFill="1" applyBorder="1" applyAlignment="1">
      <alignment horizontal="center" vertical="center"/>
    </xf>
    <xf numFmtId="176" fontId="33" fillId="5" borderId="66" xfId="0" applyNumberFormat="1" applyFont="1" applyFill="1" applyBorder="1" applyAlignment="1">
      <alignment horizontal="center" vertical="center"/>
    </xf>
    <xf numFmtId="0" fontId="33" fillId="5" borderId="112" xfId="0" applyFont="1" applyFill="1" applyBorder="1" applyAlignment="1">
      <alignment horizontal="center" vertical="center"/>
    </xf>
    <xf numFmtId="0" fontId="33" fillId="5" borderId="113" xfId="0" applyFont="1" applyFill="1" applyBorder="1" applyAlignment="1">
      <alignment horizontal="center" vertical="center"/>
    </xf>
    <xf numFmtId="178" fontId="33" fillId="5" borderId="61" xfId="0" applyNumberFormat="1" applyFont="1" applyFill="1" applyBorder="1" applyAlignment="1">
      <alignment horizontal="center" vertical="center"/>
    </xf>
    <xf numFmtId="178" fontId="33" fillId="5" borderId="49" xfId="0" applyNumberFormat="1" applyFont="1" applyFill="1" applyBorder="1" applyAlignment="1">
      <alignment horizontal="center" vertical="center"/>
    </xf>
    <xf numFmtId="178" fontId="33" fillId="5" borderId="65" xfId="0" applyNumberFormat="1" applyFont="1" applyFill="1" applyBorder="1" applyAlignment="1">
      <alignment horizontal="center" vertical="center"/>
    </xf>
    <xf numFmtId="38" fontId="33" fillId="0" borderId="52" xfId="1" applyFont="1" applyFill="1" applyBorder="1" applyAlignment="1">
      <alignment horizontal="center" vertical="center"/>
    </xf>
    <xf numFmtId="38" fontId="33" fillId="0" borderId="53" xfId="1" applyFont="1" applyFill="1" applyBorder="1" applyAlignment="1">
      <alignment horizontal="center" vertical="center"/>
    </xf>
    <xf numFmtId="38" fontId="33" fillId="0" borderId="54" xfId="1" applyFont="1" applyFill="1" applyBorder="1" applyAlignment="1">
      <alignment horizontal="center" vertical="center"/>
    </xf>
    <xf numFmtId="177" fontId="33" fillId="5" borderId="44" xfId="0" applyNumberFormat="1" applyFont="1" applyFill="1" applyBorder="1" applyAlignment="1">
      <alignment horizontal="right" vertical="center"/>
    </xf>
    <xf numFmtId="177" fontId="33" fillId="5" borderId="47" xfId="0" applyNumberFormat="1" applyFont="1" applyFill="1" applyBorder="1" applyAlignment="1">
      <alignment horizontal="right" vertical="center"/>
    </xf>
    <xf numFmtId="176" fontId="33" fillId="5" borderId="62" xfId="0" applyNumberFormat="1" applyFont="1" applyFill="1" applyBorder="1" applyAlignment="1">
      <alignment horizontal="center" vertical="center"/>
    </xf>
    <xf numFmtId="176" fontId="33" fillId="5" borderId="63" xfId="0" applyNumberFormat="1" applyFont="1" applyFill="1" applyBorder="1" applyAlignment="1">
      <alignment horizontal="center" vertical="center"/>
    </xf>
    <xf numFmtId="176" fontId="33" fillId="5" borderId="76" xfId="0" applyNumberFormat="1" applyFont="1" applyFill="1" applyBorder="1" applyAlignment="1">
      <alignment horizontal="center" vertical="center"/>
    </xf>
    <xf numFmtId="0" fontId="33" fillId="5" borderId="62" xfId="0" applyFont="1" applyFill="1" applyBorder="1" applyAlignment="1">
      <alignment horizontal="center" vertical="center"/>
    </xf>
    <xf numFmtId="0" fontId="33" fillId="5" borderId="100" xfId="0" applyFont="1" applyFill="1" applyBorder="1" applyAlignment="1">
      <alignment horizontal="center" vertical="center"/>
    </xf>
    <xf numFmtId="0" fontId="33" fillId="5" borderId="119" xfId="0" applyFont="1" applyFill="1" applyBorder="1" applyAlignment="1">
      <alignment horizontal="center" vertical="center"/>
    </xf>
    <xf numFmtId="177" fontId="33" fillId="5" borderId="44" xfId="0" applyNumberFormat="1" applyFont="1" applyFill="1" applyBorder="1" applyAlignment="1">
      <alignment horizontal="center" vertical="center"/>
    </xf>
    <xf numFmtId="177" fontId="33" fillId="5" borderId="47" xfId="0" applyNumberFormat="1" applyFont="1" applyFill="1" applyBorder="1" applyAlignment="1">
      <alignment horizontal="center" vertical="center"/>
    </xf>
    <xf numFmtId="0" fontId="33" fillId="3" borderId="32" xfId="0" applyNumberFormat="1" applyFont="1" applyFill="1" applyBorder="1" applyAlignment="1">
      <alignment horizontal="center" vertical="center"/>
    </xf>
    <xf numFmtId="0" fontId="33" fillId="3" borderId="25" xfId="0" applyNumberFormat="1" applyFont="1" applyFill="1" applyBorder="1" applyAlignment="1">
      <alignment horizontal="center" vertical="center"/>
    </xf>
    <xf numFmtId="0" fontId="33" fillId="3" borderId="17" xfId="0" applyNumberFormat="1" applyFont="1" applyFill="1" applyBorder="1" applyAlignment="1">
      <alignment horizontal="center" vertical="center"/>
    </xf>
    <xf numFmtId="0" fontId="33" fillId="3" borderId="20" xfId="0" applyNumberFormat="1" applyFont="1" applyFill="1" applyBorder="1" applyAlignment="1">
      <alignment horizontal="center" vertical="center"/>
    </xf>
    <xf numFmtId="0" fontId="33" fillId="3" borderId="21" xfId="0" applyNumberFormat="1" applyFont="1" applyFill="1" applyBorder="1" applyAlignment="1">
      <alignment horizontal="center" vertical="center"/>
    </xf>
    <xf numFmtId="38" fontId="33" fillId="0" borderId="59" xfId="1" applyFont="1" applyFill="1" applyBorder="1" applyAlignment="1">
      <alignment horizontal="center" vertical="center"/>
    </xf>
    <xf numFmtId="38" fontId="33" fillId="0" borderId="60" xfId="1" applyFont="1" applyFill="1" applyBorder="1" applyAlignment="1">
      <alignment horizontal="center" vertical="center"/>
    </xf>
    <xf numFmtId="0" fontId="33" fillId="3" borderId="42" xfId="0" applyNumberFormat="1" applyFont="1" applyFill="1" applyBorder="1" applyAlignment="1">
      <alignment horizontal="center" vertical="center"/>
    </xf>
    <xf numFmtId="0" fontId="33" fillId="3" borderId="6" xfId="0" applyNumberFormat="1" applyFont="1" applyFill="1" applyBorder="1" applyAlignment="1">
      <alignment horizontal="center" vertical="center"/>
    </xf>
    <xf numFmtId="0" fontId="33" fillId="3" borderId="43" xfId="0" applyNumberFormat="1" applyFont="1" applyFill="1" applyBorder="1" applyAlignment="1">
      <alignment horizontal="center" vertical="center"/>
    </xf>
    <xf numFmtId="177" fontId="33" fillId="5" borderId="57" xfId="0" applyNumberFormat="1" applyFont="1" applyFill="1" applyBorder="1" applyAlignment="1">
      <alignment horizontal="right" vertical="center"/>
    </xf>
    <xf numFmtId="177" fontId="33" fillId="5" borderId="68" xfId="0" applyNumberFormat="1" applyFont="1" applyFill="1" applyBorder="1" applyAlignment="1">
      <alignment horizontal="right" vertical="center"/>
    </xf>
    <xf numFmtId="0" fontId="6" fillId="5" borderId="42"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43"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38" fontId="6" fillId="0" borderId="59" xfId="1" applyFont="1" applyFill="1" applyBorder="1" applyAlignment="1">
      <alignment horizontal="center" vertical="center"/>
    </xf>
    <xf numFmtId="38" fontId="6" fillId="0" borderId="60" xfId="1"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25" xfId="0" applyFont="1" applyFill="1" applyBorder="1" applyAlignment="1">
      <alignment horizontal="center" vertical="center"/>
    </xf>
    <xf numFmtId="38" fontId="6" fillId="0" borderId="18" xfId="1" applyFont="1" applyFill="1" applyBorder="1" applyAlignment="1">
      <alignment horizontal="center" vertical="center"/>
    </xf>
    <xf numFmtId="38" fontId="6" fillId="0" borderId="19" xfId="1" applyFont="1" applyFill="1" applyBorder="1" applyAlignment="1">
      <alignment horizontal="center" vertical="center"/>
    </xf>
    <xf numFmtId="178" fontId="3" fillId="0" borderId="6" xfId="0" applyNumberFormat="1" applyFont="1" applyBorder="1" applyAlignment="1">
      <alignment horizontal="center" vertical="center"/>
    </xf>
    <xf numFmtId="178" fontId="3" fillId="0" borderId="1" xfId="0" applyNumberFormat="1" applyFont="1" applyBorder="1" applyAlignment="1">
      <alignment horizontal="center" vertical="center"/>
    </xf>
    <xf numFmtId="178" fontId="3" fillId="0" borderId="7" xfId="0" applyNumberFormat="1" applyFont="1" applyBorder="1" applyAlignment="1">
      <alignment horizontal="center" vertical="center"/>
    </xf>
    <xf numFmtId="178" fontId="3" fillId="0" borderId="8" xfId="0" applyNumberFormat="1" applyFont="1" applyBorder="1" applyAlignment="1">
      <alignment horizontal="center" vertical="center"/>
    </xf>
    <xf numFmtId="178" fontId="3" fillId="0" borderId="9" xfId="0" applyNumberFormat="1" applyFont="1" applyBorder="1" applyAlignment="1">
      <alignment horizontal="center" vertical="center"/>
    </xf>
    <xf numFmtId="178" fontId="3" fillId="0" borderId="10" xfId="0" applyNumberFormat="1" applyFont="1" applyBorder="1" applyAlignment="1">
      <alignment horizontal="center" vertical="center"/>
    </xf>
    <xf numFmtId="0" fontId="23" fillId="0" borderId="0" xfId="0" applyFont="1" applyBorder="1" applyAlignment="1">
      <alignment horizontal="center" vertical="center"/>
    </xf>
    <xf numFmtId="38" fontId="6" fillId="0" borderId="52" xfId="1" applyFont="1" applyFill="1" applyBorder="1" applyAlignment="1">
      <alignment horizontal="center" vertical="center"/>
    </xf>
    <xf numFmtId="38" fontId="6" fillId="0" borderId="53" xfId="1" applyFont="1" applyFill="1" applyBorder="1" applyAlignment="1">
      <alignment horizontal="center" vertical="center"/>
    </xf>
    <xf numFmtId="38" fontId="6" fillId="0" borderId="54" xfId="1" applyFont="1" applyFill="1" applyBorder="1" applyAlignment="1">
      <alignment horizontal="center" vertical="center"/>
    </xf>
    <xf numFmtId="0" fontId="6" fillId="4" borderId="2" xfId="0" applyFont="1" applyFill="1" applyBorder="1" applyAlignment="1">
      <alignment horizontal="center" vertical="center"/>
    </xf>
    <xf numFmtId="3" fontId="6" fillId="5" borderId="57" xfId="0" applyNumberFormat="1" applyFont="1" applyFill="1" applyBorder="1" applyAlignment="1">
      <alignment horizontal="center" vertical="center"/>
    </xf>
    <xf numFmtId="3" fontId="6" fillId="5" borderId="68" xfId="0" applyNumberFormat="1" applyFont="1" applyFill="1" applyBorder="1" applyAlignment="1">
      <alignment horizontal="center" vertical="center"/>
    </xf>
    <xf numFmtId="0" fontId="6" fillId="5" borderId="25" xfId="0" applyFont="1" applyFill="1" applyBorder="1" applyAlignment="1">
      <alignment horizontal="center" vertical="center"/>
    </xf>
    <xf numFmtId="0" fontId="6" fillId="5" borderId="46" xfId="0" applyFont="1" applyFill="1" applyBorder="1" applyAlignment="1">
      <alignment horizontal="center" vertical="center"/>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176" fontId="6" fillId="5" borderId="64" xfId="0" applyNumberFormat="1" applyFont="1" applyFill="1" applyBorder="1" applyAlignment="1">
      <alignment horizontal="center" vertical="center"/>
    </xf>
    <xf numFmtId="176" fontId="6" fillId="5" borderId="53" xfId="0" applyNumberFormat="1" applyFont="1" applyFill="1" applyBorder="1" applyAlignment="1">
      <alignment horizontal="center" vertical="center"/>
    </xf>
    <xf numFmtId="176" fontId="6" fillId="5" borderId="66" xfId="0" applyNumberFormat="1" applyFont="1" applyFill="1" applyBorder="1" applyAlignment="1">
      <alignment horizontal="center" vertical="center"/>
    </xf>
    <xf numFmtId="0" fontId="6" fillId="5" borderId="27"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176" fontId="6" fillId="4" borderId="14" xfId="0" applyNumberFormat="1" applyFont="1" applyFill="1" applyBorder="1" applyAlignment="1">
      <alignment horizontal="center" vertical="center" wrapText="1"/>
    </xf>
    <xf numFmtId="176" fontId="6" fillId="4" borderId="11" xfId="0" applyNumberFormat="1" applyFont="1" applyFill="1" applyBorder="1" applyAlignment="1">
      <alignment horizontal="center" vertical="center"/>
    </xf>
    <xf numFmtId="0" fontId="9" fillId="2" borderId="55" xfId="0" applyFont="1" applyFill="1" applyBorder="1" applyAlignment="1">
      <alignment horizontal="center" vertical="center"/>
    </xf>
    <xf numFmtId="0" fontId="9" fillId="2" borderId="56" xfId="0" applyFont="1" applyFill="1" applyBorder="1" applyAlignment="1">
      <alignment horizontal="center"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9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3" borderId="1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17" xfId="0" applyFont="1" applyFill="1" applyBorder="1" applyAlignment="1">
      <alignment horizontal="center" vertical="center"/>
    </xf>
    <xf numFmtId="38" fontId="6" fillId="0" borderId="58" xfId="1" applyFont="1" applyFill="1" applyBorder="1" applyAlignment="1">
      <alignment horizontal="center" vertical="center"/>
    </xf>
    <xf numFmtId="38" fontId="6" fillId="0" borderId="57" xfId="1" applyFont="1" applyFill="1" applyBorder="1" applyAlignment="1">
      <alignment horizontal="center" vertical="center"/>
    </xf>
    <xf numFmtId="176" fontId="6" fillId="5" borderId="61" xfId="0" applyNumberFormat="1" applyFont="1" applyFill="1" applyBorder="1" applyAlignment="1">
      <alignment horizontal="center" vertical="center"/>
    </xf>
    <xf numFmtId="176" fontId="6" fillId="5" borderId="49" xfId="0" applyNumberFormat="1" applyFont="1" applyFill="1" applyBorder="1" applyAlignment="1">
      <alignment horizontal="center" vertical="center"/>
    </xf>
    <xf numFmtId="176" fontId="6" fillId="5" borderId="65" xfId="0" applyNumberFormat="1" applyFont="1" applyFill="1" applyBorder="1" applyAlignment="1">
      <alignment horizontal="center" vertical="center"/>
    </xf>
    <xf numFmtId="177" fontId="6" fillId="5" borderId="57" xfId="0" applyNumberFormat="1" applyFont="1" applyFill="1" applyBorder="1" applyAlignment="1">
      <alignment horizontal="right" vertical="center"/>
    </xf>
    <xf numFmtId="177" fontId="6" fillId="5" borderId="68" xfId="0" applyNumberFormat="1" applyFont="1" applyFill="1" applyBorder="1" applyAlignment="1">
      <alignment horizontal="right" vertical="center"/>
    </xf>
    <xf numFmtId="176" fontId="6" fillId="5" borderId="62" xfId="0" applyNumberFormat="1" applyFont="1" applyFill="1" applyBorder="1" applyAlignment="1">
      <alignment horizontal="center" vertical="center"/>
    </xf>
    <xf numFmtId="176" fontId="6" fillId="5" borderId="63" xfId="0" applyNumberFormat="1" applyFont="1" applyFill="1" applyBorder="1" applyAlignment="1">
      <alignment horizontal="center" vertical="center"/>
    </xf>
    <xf numFmtId="176" fontId="6" fillId="5" borderId="76" xfId="0" applyNumberFormat="1" applyFont="1" applyFill="1" applyBorder="1" applyAlignment="1">
      <alignment horizontal="center" vertical="center"/>
    </xf>
    <xf numFmtId="177" fontId="6" fillId="5" borderId="44" xfId="0" applyNumberFormat="1" applyFont="1" applyFill="1" applyBorder="1" applyAlignment="1">
      <alignment horizontal="center" vertical="center"/>
    </xf>
    <xf numFmtId="177" fontId="6" fillId="5" borderId="47" xfId="0" applyNumberFormat="1" applyFont="1" applyFill="1" applyBorder="1" applyAlignment="1">
      <alignment horizontal="center" vertical="center"/>
    </xf>
    <xf numFmtId="0" fontId="7" fillId="2" borderId="3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1" xfId="0" applyFont="1" applyFill="1" applyBorder="1" applyAlignment="1">
      <alignment horizontal="center" vertical="center" wrapText="1"/>
    </xf>
    <xf numFmtId="177" fontId="6" fillId="5" borderId="44"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0" fontId="33" fillId="4" borderId="50" xfId="0" applyFont="1" applyFill="1" applyBorder="1" applyAlignment="1">
      <alignment horizontal="center" vertical="center"/>
    </xf>
    <xf numFmtId="0" fontId="33" fillId="4" borderId="37" xfId="0" applyFont="1" applyFill="1" applyBorder="1" applyAlignment="1">
      <alignment horizontal="center" vertical="center"/>
    </xf>
    <xf numFmtId="0" fontId="33" fillId="4" borderId="59" xfId="0" applyFont="1" applyFill="1" applyBorder="1" applyAlignment="1">
      <alignment horizontal="center" vertical="center"/>
    </xf>
    <xf numFmtId="176" fontId="32" fillId="10" borderId="6" xfId="0" applyNumberFormat="1" applyFont="1" applyFill="1" applyBorder="1" applyAlignment="1">
      <alignment horizontal="center" vertical="center"/>
    </xf>
    <xf numFmtId="176" fontId="32" fillId="10" borderId="1" xfId="0" applyNumberFormat="1" applyFont="1" applyFill="1" applyBorder="1" applyAlignment="1">
      <alignment horizontal="center" vertical="center"/>
    </xf>
    <xf numFmtId="176" fontId="32" fillId="10" borderId="7" xfId="0" applyNumberFormat="1" applyFont="1" applyFill="1" applyBorder="1" applyAlignment="1">
      <alignment horizontal="center" vertical="center"/>
    </xf>
    <xf numFmtId="176" fontId="32" fillId="10" borderId="8" xfId="0" applyNumberFormat="1" applyFont="1" applyFill="1" applyBorder="1" applyAlignment="1">
      <alignment horizontal="center" vertical="center"/>
    </xf>
    <xf numFmtId="176" fontId="32" fillId="10" borderId="9" xfId="0" applyNumberFormat="1" applyFont="1" applyFill="1" applyBorder="1" applyAlignment="1">
      <alignment horizontal="center" vertical="center"/>
    </xf>
    <xf numFmtId="176" fontId="32" fillId="10" borderId="10" xfId="0" applyNumberFormat="1" applyFont="1" applyFill="1" applyBorder="1" applyAlignment="1">
      <alignment horizontal="center" vertical="center"/>
    </xf>
    <xf numFmtId="0" fontId="33" fillId="4" borderId="7" xfId="0" applyFont="1" applyFill="1" applyBorder="1" applyAlignment="1">
      <alignment horizontal="center" vertical="center"/>
    </xf>
    <xf numFmtId="38" fontId="32" fillId="2" borderId="0" xfId="1" applyFont="1" applyFill="1" applyBorder="1" applyAlignment="1">
      <alignment horizontal="center" vertical="center"/>
    </xf>
    <xf numFmtId="38" fontId="32" fillId="2" borderId="38" xfId="1" applyFont="1" applyFill="1" applyBorder="1" applyAlignment="1">
      <alignment horizontal="center" vertical="center"/>
    </xf>
    <xf numFmtId="38" fontId="32" fillId="2" borderId="28" xfId="1" applyFont="1" applyFill="1" applyBorder="1" applyAlignment="1">
      <alignment horizontal="center" vertical="center"/>
    </xf>
    <xf numFmtId="38" fontId="32" fillId="2" borderId="95" xfId="1" applyFont="1" applyFill="1" applyBorder="1" applyAlignment="1">
      <alignment horizontal="center" vertical="center"/>
    </xf>
    <xf numFmtId="38" fontId="32" fillId="2" borderId="15" xfId="1" applyFont="1" applyFill="1" applyBorder="1" applyAlignment="1">
      <alignment horizontal="center" vertical="center"/>
    </xf>
    <xf numFmtId="38" fontId="32" fillId="2" borderId="97" xfId="1" applyFont="1" applyFill="1" applyBorder="1" applyAlignment="1">
      <alignment horizontal="center" vertical="center"/>
    </xf>
    <xf numFmtId="176" fontId="32" fillId="2" borderId="1" xfId="0" applyNumberFormat="1" applyFont="1" applyFill="1" applyBorder="1" applyAlignment="1">
      <alignment horizontal="center" vertical="center"/>
    </xf>
    <xf numFmtId="176" fontId="32" fillId="2" borderId="9" xfId="0" applyNumberFormat="1" applyFont="1" applyFill="1" applyBorder="1" applyAlignment="1">
      <alignment horizontal="center" vertical="center"/>
    </xf>
    <xf numFmtId="178" fontId="33" fillId="2" borderId="1" xfId="0" applyNumberFormat="1" applyFont="1" applyFill="1" applyBorder="1" applyAlignment="1">
      <alignment horizontal="center" vertical="center"/>
    </xf>
    <xf numFmtId="178" fontId="33" fillId="2" borderId="9" xfId="0" applyNumberFormat="1" applyFont="1" applyFill="1" applyBorder="1" applyAlignment="1">
      <alignment horizontal="center" vertical="center"/>
    </xf>
    <xf numFmtId="178" fontId="33" fillId="2" borderId="7" xfId="0" applyNumberFormat="1" applyFont="1" applyFill="1" applyBorder="1" applyAlignment="1">
      <alignment horizontal="center" vertical="center"/>
    </xf>
    <xf numFmtId="178" fontId="33" fillId="2" borderId="10" xfId="0" applyNumberFormat="1" applyFont="1" applyFill="1" applyBorder="1" applyAlignment="1">
      <alignment horizontal="center" vertical="center"/>
    </xf>
    <xf numFmtId="0" fontId="29" fillId="4" borderId="50"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29" fillId="4" borderId="59" xfId="0" applyFont="1" applyFill="1" applyBorder="1" applyAlignment="1">
      <alignment horizontal="center" vertical="center"/>
    </xf>
    <xf numFmtId="0" fontId="29" fillId="4" borderId="94"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96" xfId="0" applyFont="1" applyFill="1" applyBorder="1" applyAlignment="1">
      <alignment horizontal="center" vertical="center"/>
    </xf>
    <xf numFmtId="0" fontId="29" fillId="4" borderId="51" xfId="0" applyFont="1" applyFill="1" applyBorder="1" applyAlignment="1">
      <alignment horizontal="center" vertical="center"/>
    </xf>
    <xf numFmtId="0" fontId="29" fillId="4" borderId="28" xfId="0" applyFont="1" applyFill="1" applyBorder="1" applyAlignment="1">
      <alignment horizontal="center" vertical="center"/>
    </xf>
    <xf numFmtId="0" fontId="29" fillId="4" borderId="60" xfId="0" applyFont="1" applyFill="1" applyBorder="1" applyAlignment="1">
      <alignment horizontal="center" vertical="center"/>
    </xf>
    <xf numFmtId="0" fontId="33" fillId="4" borderId="37" xfId="0" applyFont="1" applyFill="1" applyBorder="1" applyAlignment="1">
      <alignment horizontal="center" vertical="center" wrapText="1"/>
    </xf>
    <xf numFmtId="0" fontId="33" fillId="4" borderId="59"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96" xfId="0" applyFont="1" applyFill="1" applyBorder="1" applyAlignment="1">
      <alignment horizontal="center" vertical="center" wrapText="1"/>
    </xf>
    <xf numFmtId="0" fontId="33" fillId="4" borderId="28" xfId="0" applyFont="1" applyFill="1" applyBorder="1" applyAlignment="1">
      <alignment horizontal="center" vertical="center" wrapText="1"/>
    </xf>
    <xf numFmtId="0" fontId="33" fillId="4" borderId="60" xfId="0" applyFont="1" applyFill="1" applyBorder="1" applyAlignment="1">
      <alignment horizontal="center" vertical="center" wrapText="1"/>
    </xf>
    <xf numFmtId="0" fontId="33" fillId="4" borderId="90" xfId="0" applyFont="1" applyFill="1" applyBorder="1" applyAlignment="1">
      <alignment horizontal="center" vertical="center" wrapText="1"/>
    </xf>
    <xf numFmtId="0" fontId="33" fillId="4" borderId="38" xfId="0" applyFont="1" applyFill="1" applyBorder="1" applyAlignment="1">
      <alignment horizontal="center" vertical="center" wrapText="1"/>
    </xf>
    <xf numFmtId="176" fontId="33" fillId="4" borderId="4" xfId="0" applyNumberFormat="1" applyFont="1" applyFill="1" applyBorder="1" applyAlignment="1">
      <alignment horizontal="center" vertical="center" wrapText="1"/>
    </xf>
    <xf numFmtId="176" fontId="33" fillId="4" borderId="1" xfId="0" applyNumberFormat="1" applyFont="1" applyFill="1" applyBorder="1" applyAlignment="1">
      <alignment horizontal="center" vertical="center" wrapText="1"/>
    </xf>
    <xf numFmtId="176" fontId="33" fillId="4" borderId="1" xfId="0" applyNumberFormat="1" applyFont="1" applyFill="1" applyBorder="1" applyAlignment="1">
      <alignment horizontal="center" vertical="center"/>
    </xf>
    <xf numFmtId="176" fontId="33" fillId="4" borderId="89" xfId="0" applyNumberFormat="1" applyFont="1" applyFill="1" applyBorder="1" applyAlignment="1">
      <alignment horizontal="center" vertical="center"/>
    </xf>
    <xf numFmtId="176" fontId="33" fillId="4" borderId="2" xfId="0" applyNumberFormat="1" applyFont="1" applyFill="1" applyBorder="1" applyAlignment="1">
      <alignment horizontal="center" vertical="center"/>
    </xf>
    <xf numFmtId="176" fontId="33" fillId="4" borderId="14" xfId="0" applyNumberFormat="1" applyFont="1" applyFill="1" applyBorder="1" applyAlignment="1">
      <alignment horizontal="center" vertical="center"/>
    </xf>
    <xf numFmtId="0" fontId="32" fillId="13" borderId="30" xfId="0" applyFont="1" applyFill="1" applyBorder="1" applyAlignment="1">
      <alignment horizontal="center" vertical="center"/>
    </xf>
    <xf numFmtId="0" fontId="32" fillId="13" borderId="29" xfId="0" applyFont="1" applyFill="1" applyBorder="1" applyAlignment="1">
      <alignment horizontal="center" vertical="center"/>
    </xf>
    <xf numFmtId="0" fontId="32" fillId="13" borderId="31" xfId="0" applyFont="1" applyFill="1" applyBorder="1" applyAlignment="1">
      <alignment horizontal="center" vertical="center"/>
    </xf>
    <xf numFmtId="0" fontId="32" fillId="4" borderId="30" xfId="0" applyFont="1" applyFill="1" applyBorder="1" applyAlignment="1">
      <alignment horizontal="left" vertical="center"/>
    </xf>
    <xf numFmtId="0" fontId="32" fillId="4" borderId="29" xfId="0" applyFont="1" applyFill="1" applyBorder="1" applyAlignment="1">
      <alignment horizontal="left" vertical="center"/>
    </xf>
    <xf numFmtId="0" fontId="33" fillId="4" borderId="89" xfId="0" applyFont="1" applyFill="1" applyBorder="1" applyAlignment="1">
      <alignment horizontal="center" vertical="center" wrapText="1"/>
    </xf>
    <xf numFmtId="0" fontId="33" fillId="4" borderId="101" xfId="0" applyFont="1" applyFill="1" applyBorder="1" applyAlignment="1">
      <alignment horizontal="center" vertical="center" wrapText="1"/>
    </xf>
    <xf numFmtId="0" fontId="33" fillId="4" borderId="95"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3" fillId="2" borderId="50" xfId="0" applyFont="1" applyFill="1" applyBorder="1" applyAlignment="1">
      <alignment horizontal="center" vertical="center"/>
    </xf>
    <xf numFmtId="0" fontId="33" fillId="2" borderId="51" xfId="0" applyFont="1" applyFill="1" applyBorder="1" applyAlignment="1">
      <alignment horizontal="center" vertical="center"/>
    </xf>
    <xf numFmtId="38" fontId="33" fillId="2" borderId="50" xfId="1" applyFont="1" applyFill="1" applyBorder="1" applyAlignment="1">
      <alignment horizontal="center" vertical="center"/>
    </xf>
    <xf numFmtId="38" fontId="33" fillId="2" borderId="59" xfId="1" applyFont="1" applyFill="1" applyBorder="1" applyAlignment="1">
      <alignment horizontal="center" vertical="center"/>
    </xf>
    <xf numFmtId="38" fontId="33" fillId="2" borderId="51" xfId="1" applyFont="1" applyFill="1" applyBorder="1" applyAlignment="1">
      <alignment horizontal="center" vertical="center"/>
    </xf>
    <xf numFmtId="38" fontId="33" fillId="2" borderId="60" xfId="1" applyFont="1" applyFill="1" applyBorder="1" applyAlignment="1">
      <alignment horizontal="center" vertical="center"/>
    </xf>
    <xf numFmtId="0" fontId="29" fillId="2" borderId="23" xfId="0" applyFont="1" applyFill="1" applyBorder="1" applyAlignment="1">
      <alignment horizontal="center" vertical="center" wrapText="1"/>
    </xf>
    <xf numFmtId="0" fontId="33" fillId="2" borderId="51" xfId="0" applyFont="1" applyFill="1" applyBorder="1" applyAlignment="1">
      <alignment horizontal="center" vertical="center" wrapText="1"/>
    </xf>
    <xf numFmtId="0" fontId="33" fillId="2" borderId="28" xfId="0" applyFont="1" applyFill="1" applyBorder="1" applyAlignment="1">
      <alignment horizontal="center" vertical="center" wrapText="1"/>
    </xf>
    <xf numFmtId="0" fontId="34" fillId="0" borderId="67"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58" xfId="0" applyFont="1" applyFill="1" applyBorder="1" applyAlignment="1">
      <alignment horizontal="center" vertical="center"/>
    </xf>
    <xf numFmtId="0" fontId="34" fillId="0" borderId="103" xfId="0" applyFont="1" applyFill="1" applyBorder="1" applyAlignment="1">
      <alignment horizontal="center" vertical="center"/>
    </xf>
    <xf numFmtId="0" fontId="33" fillId="3" borderId="88" xfId="0" applyFont="1" applyFill="1" applyBorder="1" applyAlignment="1">
      <alignment horizontal="center" vertical="center"/>
    </xf>
    <xf numFmtId="0" fontId="33" fillId="3" borderId="117" xfId="0" applyFont="1" applyFill="1" applyBorder="1" applyAlignment="1">
      <alignment horizontal="center" vertical="center"/>
    </xf>
    <xf numFmtId="0" fontId="33" fillId="3" borderId="99" xfId="0" applyFont="1" applyFill="1" applyBorder="1" applyAlignment="1">
      <alignment horizontal="center" vertical="center"/>
    </xf>
    <xf numFmtId="0" fontId="33" fillId="3" borderId="100" xfId="0" applyFont="1" applyFill="1" applyBorder="1" applyAlignment="1">
      <alignment horizontal="center" vertical="center"/>
    </xf>
    <xf numFmtId="0" fontId="33" fillId="3" borderId="48" xfId="0" applyFont="1" applyFill="1" applyBorder="1" applyAlignment="1">
      <alignment horizontal="center" vertical="center"/>
    </xf>
    <xf numFmtId="0" fontId="33" fillId="3" borderId="49"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176" fontId="33" fillId="5" borderId="69" xfId="0" applyNumberFormat="1" applyFont="1" applyFill="1" applyBorder="1" applyAlignment="1">
      <alignment horizontal="center" vertical="center"/>
    </xf>
    <xf numFmtId="176" fontId="33" fillId="5" borderId="67" xfId="0" applyNumberFormat="1" applyFont="1" applyFill="1" applyBorder="1" applyAlignment="1">
      <alignment horizontal="center" vertical="center"/>
    </xf>
    <xf numFmtId="176" fontId="33" fillId="5" borderId="70" xfId="0" applyNumberFormat="1" applyFont="1" applyFill="1" applyBorder="1" applyAlignment="1">
      <alignment horizontal="center" vertical="center"/>
    </xf>
    <xf numFmtId="0" fontId="33" fillId="5" borderId="30" xfId="0" applyFont="1" applyFill="1" applyBorder="1" applyAlignment="1">
      <alignment horizontal="center" vertical="center"/>
    </xf>
    <xf numFmtId="0" fontId="33" fillId="5" borderId="31" xfId="0" applyFont="1" applyFill="1" applyBorder="1" applyAlignment="1">
      <alignment horizontal="center" vertical="center"/>
    </xf>
    <xf numFmtId="0" fontId="33" fillId="2" borderId="18" xfId="0" applyFont="1" applyFill="1" applyBorder="1" applyAlignment="1">
      <alignment horizontal="center" vertical="center"/>
    </xf>
    <xf numFmtId="0" fontId="33" fillId="2" borderId="19" xfId="0" applyFont="1" applyFill="1" applyBorder="1" applyAlignment="1">
      <alignment horizontal="center" vertical="center"/>
    </xf>
    <xf numFmtId="0" fontId="33" fillId="2" borderId="59" xfId="0" applyFont="1" applyFill="1" applyBorder="1" applyAlignment="1">
      <alignment horizontal="center" vertical="center"/>
    </xf>
    <xf numFmtId="0" fontId="33" fillId="2" borderId="60" xfId="0" applyFont="1" applyFill="1" applyBorder="1" applyAlignment="1">
      <alignment horizontal="center" vertical="center"/>
    </xf>
    <xf numFmtId="0" fontId="33" fillId="5" borderId="88" xfId="0" applyFont="1" applyFill="1" applyBorder="1" applyAlignment="1">
      <alignment horizontal="center" vertical="center"/>
    </xf>
    <xf numFmtId="0" fontId="33" fillId="5" borderId="117" xfId="0" applyFont="1" applyFill="1" applyBorder="1" applyAlignment="1">
      <alignment horizontal="center" vertical="center"/>
    </xf>
    <xf numFmtId="0" fontId="33" fillId="5" borderId="74" xfId="0" applyFont="1" applyFill="1" applyBorder="1" applyAlignment="1">
      <alignment horizontal="center" vertical="center"/>
    </xf>
    <xf numFmtId="0" fontId="38" fillId="0" borderId="108" xfId="0" applyFont="1" applyFill="1" applyBorder="1" applyAlignment="1">
      <alignment horizontal="center" vertical="center" wrapText="1"/>
    </xf>
    <xf numFmtId="0" fontId="38" fillId="0" borderId="16" xfId="0" applyFont="1" applyFill="1" applyBorder="1" applyAlignment="1">
      <alignment horizontal="center" vertical="center" wrapText="1"/>
    </xf>
    <xf numFmtId="176" fontId="33" fillId="0" borderId="104" xfId="0" applyNumberFormat="1" applyFont="1" applyFill="1" applyBorder="1" applyAlignment="1">
      <alignment vertical="center"/>
    </xf>
    <xf numFmtId="176" fontId="33" fillId="0" borderId="41" xfId="0" applyNumberFormat="1" applyFont="1" applyFill="1" applyBorder="1" applyAlignment="1">
      <alignment vertical="center"/>
    </xf>
    <xf numFmtId="0" fontId="33" fillId="3" borderId="106" xfId="0" applyFont="1" applyFill="1" applyBorder="1" applyAlignment="1">
      <alignment horizontal="center" vertical="center"/>
    </xf>
    <xf numFmtId="0" fontId="33" fillId="3" borderId="107" xfId="0" applyFont="1" applyFill="1" applyBorder="1" applyAlignment="1">
      <alignment horizontal="center" vertical="center"/>
    </xf>
    <xf numFmtId="0" fontId="34" fillId="0" borderId="69" xfId="0" applyFont="1" applyFill="1" applyBorder="1" applyAlignment="1">
      <alignment horizontal="center" vertical="center"/>
    </xf>
    <xf numFmtId="0" fontId="34" fillId="0" borderId="109" xfId="0" applyFont="1" applyFill="1" applyBorder="1" applyAlignment="1">
      <alignment horizontal="center" vertical="center"/>
    </xf>
    <xf numFmtId="0" fontId="33" fillId="3" borderId="105" xfId="0" applyFont="1" applyFill="1" applyBorder="1" applyAlignment="1">
      <alignment horizontal="center" vertical="center"/>
    </xf>
    <xf numFmtId="0" fontId="34" fillId="0" borderId="45" xfId="0" applyFont="1" applyFill="1" applyBorder="1" applyAlignment="1">
      <alignment horizontal="center" vertical="center"/>
    </xf>
    <xf numFmtId="0" fontId="34" fillId="0" borderId="83" xfId="0" applyFont="1" applyFill="1" applyBorder="1" applyAlignment="1">
      <alignment horizontal="center" vertical="center"/>
    </xf>
    <xf numFmtId="0" fontId="33" fillId="5" borderId="120" xfId="0" applyFont="1" applyFill="1" applyBorder="1" applyAlignment="1">
      <alignment horizontal="center" vertical="center"/>
    </xf>
    <xf numFmtId="0" fontId="34" fillId="0" borderId="25" xfId="0" applyFont="1" applyFill="1" applyBorder="1" applyAlignment="1">
      <alignment horizontal="center" vertical="center"/>
    </xf>
    <xf numFmtId="0" fontId="33" fillId="3" borderId="93" xfId="0" applyFont="1" applyFill="1" applyBorder="1" applyAlignment="1">
      <alignment horizontal="center" vertical="center"/>
    </xf>
    <xf numFmtId="0" fontId="33" fillId="3" borderId="71" xfId="0" applyFont="1" applyFill="1" applyBorder="1" applyAlignment="1">
      <alignment horizontal="center" vertical="center"/>
    </xf>
    <xf numFmtId="0" fontId="33" fillId="3" borderId="13" xfId="0" applyFont="1" applyFill="1" applyBorder="1" applyAlignment="1">
      <alignment horizontal="center" vertical="center"/>
    </xf>
    <xf numFmtId="0" fontId="33" fillId="5" borderId="105" xfId="0" applyFont="1" applyFill="1" applyBorder="1" applyAlignment="1">
      <alignment horizontal="center" vertical="center"/>
    </xf>
    <xf numFmtId="0" fontId="33" fillId="5" borderId="93" xfId="0" applyFont="1" applyFill="1" applyBorder="1" applyAlignment="1">
      <alignment horizontal="center" vertical="center"/>
    </xf>
    <xf numFmtId="0" fontId="33" fillId="5" borderId="71" xfId="0" applyFont="1" applyFill="1" applyBorder="1" applyAlignment="1">
      <alignment horizontal="center" vertical="center"/>
    </xf>
    <xf numFmtId="0" fontId="33" fillId="5" borderId="83" xfId="0" applyFont="1" applyFill="1" applyBorder="1" applyAlignment="1">
      <alignment horizontal="center" vertical="center"/>
    </xf>
    <xf numFmtId="0" fontId="6" fillId="5" borderId="93" xfId="0" applyFont="1" applyFill="1" applyBorder="1" applyAlignment="1">
      <alignment horizontal="center" vertical="center"/>
    </xf>
    <xf numFmtId="0" fontId="6" fillId="5" borderId="71" xfId="0" applyFont="1" applyFill="1" applyBorder="1" applyAlignment="1">
      <alignment horizontal="center" vertical="center"/>
    </xf>
    <xf numFmtId="0" fontId="6" fillId="5" borderId="83"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25" xfId="0" applyFont="1" applyFill="1" applyBorder="1" applyAlignment="1">
      <alignment horizontal="center" vertical="center"/>
    </xf>
    <xf numFmtId="0" fontId="6" fillId="3" borderId="93" xfId="0" applyFont="1" applyFill="1" applyBorder="1" applyAlignment="1">
      <alignment horizontal="center" vertical="center"/>
    </xf>
    <xf numFmtId="0" fontId="6" fillId="3" borderId="71" xfId="0" applyFont="1" applyFill="1" applyBorder="1" applyAlignment="1">
      <alignment horizontal="center" vertical="center"/>
    </xf>
    <xf numFmtId="0" fontId="6" fillId="3" borderId="13" xfId="0" applyFont="1" applyFill="1" applyBorder="1" applyAlignment="1">
      <alignment horizontal="center" vertical="center"/>
    </xf>
    <xf numFmtId="0" fontId="6" fillId="5" borderId="105"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60"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83" xfId="0" applyFont="1" applyFill="1" applyBorder="1" applyAlignment="1">
      <alignment horizontal="center" vertical="center"/>
    </xf>
    <xf numFmtId="0" fontId="6" fillId="3" borderId="105" xfId="0" applyFont="1" applyFill="1" applyBorder="1" applyAlignment="1">
      <alignment horizontal="center" vertical="center"/>
    </xf>
    <xf numFmtId="0" fontId="9" fillId="0" borderId="102" xfId="0" applyFont="1" applyFill="1" applyBorder="1" applyAlignment="1">
      <alignment horizontal="center" vertical="center"/>
    </xf>
    <xf numFmtId="0" fontId="9" fillId="0" borderId="103" xfId="0" applyFont="1" applyFill="1" applyBorder="1" applyAlignment="1">
      <alignment horizontal="center" vertical="center"/>
    </xf>
    <xf numFmtId="0" fontId="5" fillId="0" borderId="108" xfId="0" applyFont="1" applyFill="1" applyBorder="1" applyAlignment="1">
      <alignment horizontal="center" vertical="center" wrapText="1"/>
    </xf>
    <xf numFmtId="0" fontId="5" fillId="0" borderId="16" xfId="0" applyFont="1" applyFill="1" applyBorder="1" applyAlignment="1">
      <alignment horizontal="center" vertical="center" wrapText="1"/>
    </xf>
    <xf numFmtId="176" fontId="6" fillId="0" borderId="104" xfId="0" applyNumberFormat="1" applyFont="1" applyFill="1" applyBorder="1" applyAlignment="1">
      <alignment vertical="center"/>
    </xf>
    <xf numFmtId="176" fontId="6" fillId="0" borderId="41" xfId="0" applyNumberFormat="1" applyFont="1" applyFill="1" applyBorder="1" applyAlignment="1">
      <alignment vertical="center"/>
    </xf>
    <xf numFmtId="0" fontId="6" fillId="3" borderId="106" xfId="0" applyFont="1" applyFill="1" applyBorder="1" applyAlignment="1">
      <alignment horizontal="center" vertical="center"/>
    </xf>
    <xf numFmtId="0" fontId="6" fillId="3" borderId="107"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109" xfId="0" applyFont="1" applyFill="1" applyBorder="1" applyAlignment="1">
      <alignment horizontal="center" vertical="center"/>
    </xf>
    <xf numFmtId="0" fontId="6" fillId="3" borderId="99" xfId="0" applyFont="1" applyFill="1" applyBorder="1" applyAlignment="1">
      <alignment horizontal="center" vertical="center"/>
    </xf>
    <xf numFmtId="0" fontId="6" fillId="3" borderId="100"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38" fontId="6" fillId="2" borderId="50" xfId="1" applyFont="1" applyFill="1" applyBorder="1" applyAlignment="1">
      <alignment horizontal="center" vertical="center"/>
    </xf>
    <xf numFmtId="38" fontId="6" fillId="2" borderId="59" xfId="1" applyFont="1" applyFill="1" applyBorder="1" applyAlignment="1">
      <alignment horizontal="center" vertical="center"/>
    </xf>
    <xf numFmtId="38" fontId="6" fillId="2" borderId="51" xfId="1" applyFont="1" applyFill="1" applyBorder="1" applyAlignment="1">
      <alignment horizontal="center" vertical="center"/>
    </xf>
    <xf numFmtId="38" fontId="6" fillId="2" borderId="60" xfId="1" applyFont="1" applyFill="1" applyBorder="1" applyAlignment="1">
      <alignment horizontal="center" vertical="center"/>
    </xf>
    <xf numFmtId="0" fontId="6" fillId="4" borderId="89" xfId="0" applyFont="1" applyFill="1" applyBorder="1" applyAlignment="1">
      <alignment horizontal="center" vertical="center" wrapText="1"/>
    </xf>
    <xf numFmtId="0" fontId="6" fillId="4" borderId="90" xfId="0" applyFont="1" applyFill="1" applyBorder="1" applyAlignment="1">
      <alignment horizontal="center" vertical="center" wrapText="1"/>
    </xf>
    <xf numFmtId="0" fontId="6" fillId="4" borderId="101" xfId="0" applyFont="1" applyFill="1" applyBorder="1" applyAlignment="1">
      <alignment horizontal="center" vertical="center" wrapText="1"/>
    </xf>
    <xf numFmtId="0" fontId="6" fillId="4" borderId="9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50"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59" xfId="0" applyFont="1" applyFill="1" applyBorder="1" applyAlignment="1">
      <alignment horizontal="center" vertical="center"/>
    </xf>
    <xf numFmtId="176" fontId="27" fillId="10" borderId="6" xfId="0" applyNumberFormat="1" applyFont="1" applyFill="1" applyBorder="1" applyAlignment="1">
      <alignment horizontal="center" vertical="center"/>
    </xf>
    <xf numFmtId="176" fontId="27" fillId="10" borderId="1" xfId="0" applyNumberFormat="1" applyFont="1" applyFill="1" applyBorder="1" applyAlignment="1">
      <alignment horizontal="center" vertical="center"/>
    </xf>
    <xf numFmtId="176" fontId="27" fillId="10" borderId="7" xfId="0" applyNumberFormat="1" applyFont="1" applyFill="1" applyBorder="1" applyAlignment="1">
      <alignment horizontal="center" vertical="center"/>
    </xf>
    <xf numFmtId="176" fontId="27" fillId="10" borderId="8" xfId="0" applyNumberFormat="1" applyFont="1" applyFill="1" applyBorder="1" applyAlignment="1">
      <alignment horizontal="center" vertical="center"/>
    </xf>
    <xf numFmtId="176" fontId="27" fillId="10" borderId="9" xfId="0" applyNumberFormat="1" applyFont="1" applyFill="1" applyBorder="1" applyAlignment="1">
      <alignment horizontal="center" vertical="center"/>
    </xf>
    <xf numFmtId="176" fontId="27" fillId="10" borderId="10" xfId="0" applyNumberFormat="1" applyFont="1" applyFill="1" applyBorder="1" applyAlignment="1">
      <alignment horizontal="center" vertical="center"/>
    </xf>
    <xf numFmtId="0" fontId="7" fillId="4" borderId="50"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59" xfId="0" applyFont="1" applyFill="1" applyBorder="1" applyAlignment="1">
      <alignment horizontal="center" vertical="center"/>
    </xf>
    <xf numFmtId="0" fontId="7" fillId="4" borderId="9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6"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60" xfId="0" applyFont="1" applyFill="1" applyBorder="1" applyAlignment="1">
      <alignment horizontal="center" vertical="center"/>
    </xf>
    <xf numFmtId="0" fontId="4" fillId="13" borderId="30" xfId="0" applyFont="1" applyFill="1" applyBorder="1" applyAlignment="1">
      <alignment horizontal="center" vertical="center"/>
    </xf>
    <xf numFmtId="0" fontId="4" fillId="13" borderId="29" xfId="0" applyFont="1" applyFill="1" applyBorder="1" applyAlignment="1">
      <alignment horizontal="center" vertical="center"/>
    </xf>
    <xf numFmtId="0" fontId="4" fillId="13" borderId="31" xfId="0" applyFont="1" applyFill="1" applyBorder="1" applyAlignment="1">
      <alignment horizontal="center" vertical="center"/>
    </xf>
    <xf numFmtId="0" fontId="6" fillId="4" borderId="7" xfId="0" applyFont="1" applyFill="1" applyBorder="1" applyAlignment="1">
      <alignment horizontal="center" vertical="center"/>
    </xf>
    <xf numFmtId="38" fontId="4" fillId="2" borderId="0" xfId="1" applyFont="1" applyFill="1" applyBorder="1" applyAlignment="1">
      <alignment horizontal="center" vertical="center"/>
    </xf>
    <xf numFmtId="38" fontId="4" fillId="2" borderId="38" xfId="1" applyFont="1" applyFill="1" applyBorder="1" applyAlignment="1">
      <alignment horizontal="center" vertical="center"/>
    </xf>
    <xf numFmtId="38" fontId="4" fillId="2" borderId="28" xfId="1" applyFont="1" applyFill="1" applyBorder="1" applyAlignment="1">
      <alignment horizontal="center" vertical="center"/>
    </xf>
    <xf numFmtId="38" fontId="4" fillId="2" borderId="95" xfId="1" applyFont="1" applyFill="1" applyBorder="1" applyAlignment="1">
      <alignment horizontal="center" vertical="center"/>
    </xf>
    <xf numFmtId="38" fontId="4" fillId="2" borderId="15" xfId="1" applyFont="1" applyFill="1" applyBorder="1" applyAlignment="1">
      <alignment horizontal="center" vertical="center"/>
    </xf>
    <xf numFmtId="38" fontId="4" fillId="2" borderId="97" xfId="1" applyFont="1" applyFill="1" applyBorder="1" applyAlignment="1">
      <alignment horizontal="center" vertical="center"/>
    </xf>
    <xf numFmtId="176" fontId="4" fillId="2" borderId="1"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178" fontId="6" fillId="2" borderId="1" xfId="0" applyNumberFormat="1" applyFont="1" applyFill="1" applyBorder="1" applyAlignment="1">
      <alignment horizontal="center" vertical="center"/>
    </xf>
    <xf numFmtId="178" fontId="6" fillId="2" borderId="9" xfId="0" applyNumberFormat="1" applyFont="1" applyFill="1" applyBorder="1" applyAlignment="1">
      <alignment horizontal="center" vertical="center"/>
    </xf>
    <xf numFmtId="178" fontId="6" fillId="2" borderId="7" xfId="0" applyNumberFormat="1" applyFont="1" applyFill="1" applyBorder="1" applyAlignment="1">
      <alignment horizontal="center" vertical="center"/>
    </xf>
    <xf numFmtId="178" fontId="6" fillId="2" borderId="10" xfId="0" applyNumberFormat="1" applyFont="1" applyFill="1" applyBorder="1" applyAlignment="1">
      <alignment horizontal="center" vertical="center"/>
    </xf>
    <xf numFmtId="0" fontId="6" fillId="4" borderId="38" xfId="0" applyFont="1" applyFill="1" applyBorder="1" applyAlignment="1">
      <alignment horizontal="center" vertical="center" wrapText="1"/>
    </xf>
    <xf numFmtId="176" fontId="6" fillId="4" borderId="4" xfId="0" applyNumberFormat="1" applyFont="1" applyFill="1" applyBorder="1" applyAlignment="1">
      <alignment horizontal="center" vertical="center" wrapText="1"/>
    </xf>
    <xf numFmtId="176" fontId="6" fillId="4" borderId="1" xfId="0" applyNumberFormat="1" applyFont="1" applyFill="1" applyBorder="1" applyAlignment="1">
      <alignment horizontal="center" vertical="center" wrapText="1"/>
    </xf>
    <xf numFmtId="176" fontId="6" fillId="4" borderId="1" xfId="0" applyNumberFormat="1" applyFont="1" applyFill="1" applyBorder="1" applyAlignment="1">
      <alignment horizontal="center" vertical="center"/>
    </xf>
    <xf numFmtId="176" fontId="6" fillId="4" borderId="89" xfId="0" applyNumberFormat="1" applyFont="1" applyFill="1" applyBorder="1" applyAlignment="1">
      <alignment horizontal="center" vertical="center"/>
    </xf>
    <xf numFmtId="176" fontId="6" fillId="4" borderId="2" xfId="0" applyNumberFormat="1" applyFont="1" applyFill="1" applyBorder="1" applyAlignment="1">
      <alignment horizontal="center" vertical="center"/>
    </xf>
    <xf numFmtId="176" fontId="6" fillId="4" borderId="14" xfId="0" applyNumberFormat="1" applyFont="1" applyFill="1" applyBorder="1" applyAlignment="1">
      <alignment horizontal="center" vertical="center"/>
    </xf>
    <xf numFmtId="0" fontId="4" fillId="4" borderId="30" xfId="0" applyFont="1" applyFill="1" applyBorder="1" applyAlignment="1">
      <alignment horizontal="left" vertical="center"/>
    </xf>
    <xf numFmtId="0" fontId="4" fillId="4" borderId="29" xfId="0" applyFont="1" applyFill="1" applyBorder="1" applyAlignment="1">
      <alignment horizontal="left" vertical="center"/>
    </xf>
    <xf numFmtId="0" fontId="6" fillId="2" borderId="29" xfId="0" applyFont="1" applyFill="1" applyBorder="1" applyAlignment="1">
      <alignment horizontal="center" vertical="center" wrapText="1"/>
    </xf>
    <xf numFmtId="0" fontId="25" fillId="10" borderId="0" xfId="0" applyFont="1" applyFill="1" applyBorder="1" applyAlignment="1">
      <alignment horizontal="center" vertical="center"/>
    </xf>
    <xf numFmtId="178" fontId="26" fillId="10" borderId="0" xfId="0" applyNumberFormat="1" applyFont="1" applyFill="1" applyBorder="1" applyAlignment="1">
      <alignment horizontal="center" vertical="center"/>
    </xf>
    <xf numFmtId="0" fontId="26" fillId="10" borderId="0" xfId="0" applyFont="1" applyFill="1" applyBorder="1" applyAlignment="1">
      <alignment horizontal="center" vertical="center"/>
    </xf>
    <xf numFmtId="0" fontId="6" fillId="4" borderId="84" xfId="0" applyFont="1" applyFill="1" applyBorder="1" applyAlignment="1">
      <alignment horizontal="center" vertical="center"/>
    </xf>
    <xf numFmtId="178" fontId="3" fillId="0" borderId="24" xfId="0" applyNumberFormat="1" applyFont="1" applyBorder="1" applyAlignment="1">
      <alignment horizontal="center" vertical="center"/>
    </xf>
    <xf numFmtId="178" fontId="3" fillId="0" borderId="45" xfId="0" applyNumberFormat="1" applyFont="1" applyBorder="1" applyAlignment="1">
      <alignment horizontal="center" vertical="center"/>
    </xf>
    <xf numFmtId="0" fontId="27" fillId="10" borderId="111" xfId="0" applyFont="1" applyFill="1" applyBorder="1" applyAlignment="1">
      <alignment horizontal="center" vertical="center"/>
    </xf>
    <xf numFmtId="0" fontId="27" fillId="10" borderId="0" xfId="0" applyFont="1" applyFill="1" applyBorder="1" applyAlignment="1">
      <alignment horizontal="center" vertical="center"/>
    </xf>
    <xf numFmtId="176" fontId="27" fillId="10" borderId="111" xfId="0" applyNumberFormat="1" applyFont="1" applyFill="1" applyBorder="1" applyAlignment="1">
      <alignment horizontal="center" vertical="center"/>
    </xf>
    <xf numFmtId="176" fontId="27" fillId="10" borderId="0" xfId="0" applyNumberFormat="1" applyFont="1" applyFill="1" applyBorder="1" applyAlignment="1">
      <alignment horizontal="center" vertical="center"/>
    </xf>
    <xf numFmtId="0" fontId="4" fillId="4" borderId="31" xfId="0" applyFont="1" applyFill="1" applyBorder="1" applyAlignment="1">
      <alignment horizontal="left" vertical="center"/>
    </xf>
    <xf numFmtId="0" fontId="4" fillId="0" borderId="0" xfId="0" applyFont="1" applyFill="1" applyBorder="1" applyAlignment="1">
      <alignment horizontal="center" vertical="center"/>
    </xf>
    <xf numFmtId="0" fontId="9" fillId="2" borderId="92" xfId="0" applyFont="1" applyFill="1" applyBorder="1" applyAlignment="1">
      <alignment horizontal="center" vertical="center"/>
    </xf>
    <xf numFmtId="0" fontId="6" fillId="4" borderId="89" xfId="0" applyFont="1" applyFill="1" applyBorder="1" applyAlignment="1">
      <alignment horizontal="center" vertical="center"/>
    </xf>
    <xf numFmtId="178" fontId="6" fillId="0" borderId="9" xfId="0" applyNumberFormat="1" applyFont="1" applyBorder="1" applyAlignment="1">
      <alignment horizontal="center" vertical="center"/>
    </xf>
    <xf numFmtId="178" fontId="6" fillId="0" borderId="10" xfId="0" applyNumberFormat="1" applyFont="1" applyBorder="1" applyAlignment="1">
      <alignment horizontal="center" vertical="center"/>
    </xf>
    <xf numFmtId="0" fontId="6" fillId="0" borderId="50" xfId="0" applyFont="1" applyBorder="1" applyAlignment="1">
      <alignment horizontal="left" vertical="center" wrapText="1"/>
    </xf>
    <xf numFmtId="0" fontId="6" fillId="0" borderId="37" xfId="0" applyFont="1" applyBorder="1" applyAlignment="1">
      <alignment horizontal="left" vertical="center" wrapText="1"/>
    </xf>
    <xf numFmtId="0" fontId="6" fillId="0" borderId="59" xfId="0" applyFont="1" applyBorder="1" applyAlignment="1">
      <alignment horizontal="left" vertical="center" wrapText="1"/>
    </xf>
    <xf numFmtId="0" fontId="6" fillId="0" borderId="51" xfId="0" applyFont="1" applyBorder="1" applyAlignment="1">
      <alignment horizontal="left" vertical="center" wrapText="1"/>
    </xf>
    <xf numFmtId="0" fontId="6" fillId="0" borderId="28" xfId="0" applyFont="1" applyBorder="1" applyAlignment="1">
      <alignment horizontal="left" vertical="center" wrapText="1"/>
    </xf>
    <xf numFmtId="0" fontId="6" fillId="0" borderId="60" xfId="0" applyFont="1" applyBorder="1" applyAlignment="1">
      <alignment horizontal="left" vertical="center" wrapText="1"/>
    </xf>
    <xf numFmtId="0" fontId="5" fillId="0" borderId="16" xfId="0" applyFont="1" applyBorder="1" applyAlignment="1">
      <alignment horizontal="left" vertical="center" wrapText="1"/>
    </xf>
    <xf numFmtId="0" fontId="5" fillId="0" borderId="41" xfId="0" applyFont="1" applyBorder="1" applyAlignment="1">
      <alignment horizontal="left" vertical="center" wrapText="1"/>
    </xf>
    <xf numFmtId="9" fontId="6" fillId="0" borderId="24" xfId="2" applyFont="1" applyBorder="1" applyAlignment="1">
      <alignment horizontal="center" vertical="center"/>
    </xf>
    <xf numFmtId="9" fontId="6" fillId="0" borderId="77" xfId="2" applyFont="1" applyBorder="1" applyAlignment="1">
      <alignment horizontal="center" vertical="center"/>
    </xf>
    <xf numFmtId="9" fontId="6" fillId="0" borderId="78" xfId="2"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4" borderId="85" xfId="0" applyFont="1" applyFill="1" applyBorder="1" applyAlignment="1">
      <alignment horizontal="center" vertical="center"/>
    </xf>
    <xf numFmtId="0" fontId="6" fillId="4" borderId="86" xfId="0" applyFont="1" applyFill="1" applyBorder="1" applyAlignment="1">
      <alignment horizontal="center" vertical="center"/>
    </xf>
    <xf numFmtId="178" fontId="18" fillId="0" borderId="45" xfId="0" applyNumberFormat="1" applyFont="1" applyBorder="1" applyAlignment="1">
      <alignment horizontal="center" vertical="center"/>
    </xf>
    <xf numFmtId="178" fontId="18" fillId="0" borderId="82" xfId="0" applyNumberFormat="1" applyFont="1" applyBorder="1" applyAlignment="1">
      <alignment horizontal="center" vertical="center"/>
    </xf>
    <xf numFmtId="178" fontId="18" fillId="0" borderId="83" xfId="0" applyNumberFormat="1" applyFont="1" applyBorder="1" applyAlignment="1">
      <alignment horizontal="center" vertical="center"/>
    </xf>
    <xf numFmtId="9" fontId="6" fillId="0" borderId="71" xfId="2" applyFont="1" applyBorder="1" applyAlignment="1">
      <alignment horizontal="center" vertical="center"/>
    </xf>
    <xf numFmtId="178" fontId="6" fillId="0" borderId="45" xfId="0" applyNumberFormat="1" applyFont="1" applyBorder="1" applyAlignment="1">
      <alignment horizontal="center" vertical="center"/>
    </xf>
    <xf numFmtId="178" fontId="6" fillId="0" borderId="82" xfId="0" applyNumberFormat="1" applyFont="1" applyBorder="1" applyAlignment="1">
      <alignment horizontal="center" vertical="center"/>
    </xf>
    <xf numFmtId="178" fontId="6" fillId="0" borderId="83" xfId="0" applyNumberFormat="1" applyFont="1" applyBorder="1" applyAlignment="1">
      <alignment horizontal="center" vertical="center"/>
    </xf>
    <xf numFmtId="178" fontId="17" fillId="0" borderId="45" xfId="0" applyNumberFormat="1" applyFont="1" applyBorder="1" applyAlignment="1">
      <alignment horizontal="center" vertical="center"/>
    </xf>
    <xf numFmtId="178" fontId="17" fillId="0" borderId="82" xfId="0" applyNumberFormat="1" applyFont="1" applyBorder="1" applyAlignment="1">
      <alignment horizontal="center" vertical="center"/>
    </xf>
    <xf numFmtId="178" fontId="17" fillId="0" borderId="83" xfId="0" applyNumberFormat="1" applyFont="1" applyBorder="1" applyAlignment="1">
      <alignment horizontal="center" vertical="center"/>
    </xf>
    <xf numFmtId="0" fontId="18" fillId="0" borderId="84" xfId="0" applyFont="1" applyBorder="1" applyAlignment="1">
      <alignment horizontal="center" vertical="center"/>
    </xf>
    <xf numFmtId="0" fontId="18" fillId="0" borderId="85" xfId="0" applyFont="1" applyBorder="1" applyAlignment="1">
      <alignment horizontal="center" vertical="center"/>
    </xf>
    <xf numFmtId="0" fontId="18" fillId="0" borderId="87" xfId="0" applyFont="1" applyBorder="1" applyAlignment="1">
      <alignment horizontal="center" vertical="center"/>
    </xf>
    <xf numFmtId="0" fontId="6" fillId="4" borderId="90" xfId="0" applyFont="1" applyFill="1" applyBorder="1" applyAlignment="1">
      <alignment horizontal="center" vertical="center"/>
    </xf>
    <xf numFmtId="178" fontId="18" fillId="0" borderId="9" xfId="0" applyNumberFormat="1" applyFont="1" applyBorder="1" applyAlignment="1">
      <alignment horizontal="center" vertical="center"/>
    </xf>
    <xf numFmtId="178" fontId="18" fillId="0" borderId="10" xfId="0" applyNumberFormat="1" applyFont="1" applyBorder="1" applyAlignment="1">
      <alignment horizontal="center" vertical="center"/>
    </xf>
    <xf numFmtId="0" fontId="18" fillId="0" borderId="86" xfId="0" applyFont="1" applyBorder="1" applyAlignment="1">
      <alignment horizontal="center" vertical="center"/>
    </xf>
    <xf numFmtId="0" fontId="18" fillId="0" borderId="1" xfId="0" applyFont="1" applyBorder="1" applyAlignment="1">
      <alignment horizontal="left" vertical="center" wrapText="1"/>
    </xf>
    <xf numFmtId="0" fontId="18" fillId="0" borderId="7" xfId="0" applyFont="1" applyBorder="1" applyAlignment="1">
      <alignment horizontal="left" vertical="center" wrapText="1"/>
    </xf>
    <xf numFmtId="9" fontId="18" fillId="0" borderId="1" xfId="2" applyFont="1" applyBorder="1" applyAlignment="1">
      <alignment horizontal="center" vertical="center"/>
    </xf>
    <xf numFmtId="9" fontId="18" fillId="0" borderId="7" xfId="2" applyFont="1" applyBorder="1" applyAlignment="1">
      <alignment horizontal="center" vertical="center"/>
    </xf>
    <xf numFmtId="9" fontId="18" fillId="0" borderId="24" xfId="2" applyFont="1" applyBorder="1" applyAlignment="1">
      <alignment horizontal="center" vertical="center"/>
    </xf>
    <xf numFmtId="9" fontId="18" fillId="0" borderId="77" xfId="2" applyFont="1" applyBorder="1" applyAlignment="1">
      <alignment horizontal="center" vertical="center"/>
    </xf>
    <xf numFmtId="9" fontId="18" fillId="0" borderId="71" xfId="2" applyFont="1" applyBorder="1" applyAlignment="1">
      <alignment horizontal="center" vertical="center"/>
    </xf>
    <xf numFmtId="0" fontId="22" fillId="0" borderId="1" xfId="4" applyBorder="1" applyAlignment="1">
      <alignment horizontal="center" vertical="center" wrapText="1"/>
    </xf>
    <xf numFmtId="0" fontId="22" fillId="0" borderId="15" xfId="4" applyBorder="1" applyAlignment="1">
      <alignment horizontal="center" vertical="center"/>
    </xf>
    <xf numFmtId="0" fontId="22" fillId="0" borderId="36" xfId="4" applyBorder="1" applyAlignment="1">
      <alignment horizontal="center" vertical="center"/>
    </xf>
    <xf numFmtId="0" fontId="22" fillId="0" borderId="16" xfId="4" applyBorder="1" applyAlignment="1">
      <alignment horizontal="center" vertical="center"/>
    </xf>
    <xf numFmtId="38" fontId="0" fillId="0" borderId="15" xfId="5" applyFont="1" applyBorder="1" applyAlignment="1">
      <alignment horizontal="center" vertical="center"/>
    </xf>
    <xf numFmtId="38" fontId="0" fillId="0" borderId="36" xfId="5" applyFont="1" applyBorder="1" applyAlignment="1">
      <alignment horizontal="center" vertical="center"/>
    </xf>
    <xf numFmtId="38" fontId="0" fillId="0" borderId="16" xfId="5" applyFont="1" applyBorder="1" applyAlignment="1">
      <alignment horizontal="center" vertical="center"/>
    </xf>
    <xf numFmtId="0" fontId="22" fillId="0" borderId="24" xfId="4" applyBorder="1" applyAlignment="1">
      <alignment horizontal="center" vertical="center" wrapText="1"/>
    </xf>
    <xf numFmtId="0" fontId="6" fillId="4" borderId="11"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1" xfId="0" applyFont="1" applyFill="1" applyBorder="1" applyAlignment="1">
      <alignment horizontal="center" vertical="center"/>
    </xf>
    <xf numFmtId="0" fontId="4" fillId="0" borderId="1" xfId="0" applyFont="1" applyBorder="1" applyAlignment="1">
      <alignment horizontal="center" vertical="center"/>
    </xf>
    <xf numFmtId="0" fontId="5" fillId="4" borderId="1" xfId="0" applyFont="1" applyFill="1" applyBorder="1" applyAlignment="1">
      <alignment horizontal="center" vertical="center"/>
    </xf>
    <xf numFmtId="0" fontId="0" fillId="9" borderId="24" xfId="0" applyFill="1" applyBorder="1" applyAlignment="1">
      <alignment horizontal="left" vertical="top"/>
    </xf>
    <xf numFmtId="0" fontId="0" fillId="9" borderId="77" xfId="0" applyFill="1" applyBorder="1" applyAlignment="1">
      <alignment horizontal="left" vertical="top"/>
    </xf>
    <xf numFmtId="0" fontId="0" fillId="9" borderId="71" xfId="0" applyFill="1" applyBorder="1" applyAlignment="1">
      <alignment horizontal="left" vertical="top"/>
    </xf>
    <xf numFmtId="0" fontId="0" fillId="9" borderId="1" xfId="0" applyFill="1" applyBorder="1" applyAlignment="1">
      <alignment horizontal="left" vertical="top" wrapText="1"/>
    </xf>
    <xf numFmtId="0" fontId="0" fillId="9" borderId="1" xfId="0" applyFill="1" applyBorder="1" applyAlignment="1">
      <alignment horizontal="left" vertical="top"/>
    </xf>
    <xf numFmtId="0" fontId="0" fillId="9" borderId="15" xfId="0" applyFill="1" applyBorder="1" applyAlignment="1">
      <alignment horizontal="left" vertical="top" wrapText="1"/>
    </xf>
    <xf numFmtId="0" fontId="0" fillId="9" borderId="16" xfId="0" applyFill="1" applyBorder="1" applyAlignment="1">
      <alignment horizontal="left" vertical="top"/>
    </xf>
    <xf numFmtId="178" fontId="29" fillId="13" borderId="94" xfId="0" applyNumberFormat="1" applyFont="1" applyFill="1" applyBorder="1" applyAlignment="1">
      <alignment horizontal="center" vertical="center"/>
    </xf>
    <xf numFmtId="178" fontId="29" fillId="13" borderId="0" xfId="0" applyNumberFormat="1" applyFont="1" applyFill="1" applyBorder="1" applyAlignment="1">
      <alignment horizontal="center" vertical="center"/>
    </xf>
    <xf numFmtId="178" fontId="29" fillId="13" borderId="51" xfId="0" applyNumberFormat="1" applyFont="1" applyFill="1" applyBorder="1" applyAlignment="1">
      <alignment horizontal="center" vertical="center"/>
    </xf>
    <xf numFmtId="178" fontId="29" fillId="13" borderId="28" xfId="0" applyNumberFormat="1" applyFont="1" applyFill="1" applyBorder="1" applyAlignment="1">
      <alignment horizontal="center" vertical="center"/>
    </xf>
    <xf numFmtId="0" fontId="21" fillId="13" borderId="94" xfId="0" applyFont="1" applyFill="1" applyBorder="1">
      <alignment vertical="center"/>
    </xf>
    <xf numFmtId="176" fontId="29" fillId="4" borderId="94" xfId="0" applyNumberFormat="1" applyFont="1" applyFill="1" applyBorder="1" applyAlignment="1">
      <alignment horizontal="center" vertical="center" wrapText="1"/>
    </xf>
    <xf numFmtId="176" fontId="29" fillId="4" borderId="0" xfId="0" applyNumberFormat="1" applyFont="1" applyFill="1" applyBorder="1" applyAlignment="1">
      <alignment horizontal="center" vertical="center" wrapText="1"/>
    </xf>
    <xf numFmtId="176" fontId="29" fillId="4" borderId="96" xfId="0" applyNumberFormat="1" applyFont="1" applyFill="1" applyBorder="1" applyAlignment="1">
      <alignment horizontal="center" vertical="center" wrapText="1"/>
    </xf>
    <xf numFmtId="176" fontId="29" fillId="4" borderId="50" xfId="0" applyNumberFormat="1" applyFont="1" applyFill="1" applyBorder="1" applyAlignment="1">
      <alignment horizontal="center" vertical="center" wrapText="1"/>
    </xf>
    <xf numFmtId="176" fontId="29" fillId="4" borderId="37" xfId="0" applyNumberFormat="1" applyFont="1" applyFill="1" applyBorder="1" applyAlignment="1">
      <alignment horizontal="center" vertical="center" wrapText="1"/>
    </xf>
    <xf numFmtId="0" fontId="21" fillId="0" borderId="94" xfId="0" applyFont="1" applyBorder="1" applyAlignment="1">
      <alignment horizontal="center" vertical="center"/>
    </xf>
    <xf numFmtId="176" fontId="29" fillId="4" borderId="51" xfId="0" applyNumberFormat="1" applyFont="1" applyFill="1" applyBorder="1" applyAlignment="1">
      <alignment horizontal="center" vertical="center" wrapText="1"/>
    </xf>
    <xf numFmtId="176" fontId="29" fillId="4" borderId="28" xfId="0" applyNumberFormat="1" applyFont="1" applyFill="1" applyBorder="1" applyAlignment="1">
      <alignment horizontal="center" vertical="center" wrapText="1"/>
    </xf>
    <xf numFmtId="176" fontId="29" fillId="4" borderId="60" xfId="0" applyNumberFormat="1" applyFont="1" applyFill="1" applyBorder="1" applyAlignment="1">
      <alignment horizontal="center" vertical="center" wrapText="1"/>
    </xf>
    <xf numFmtId="178" fontId="32" fillId="0" borderId="50" xfId="0" applyNumberFormat="1" applyFont="1" applyFill="1" applyBorder="1" applyAlignment="1">
      <alignment horizontal="center" vertical="center"/>
    </xf>
    <xf numFmtId="178" fontId="32" fillId="0" borderId="37" xfId="0" applyNumberFormat="1" applyFont="1" applyFill="1" applyBorder="1" applyAlignment="1">
      <alignment horizontal="center" vertical="center"/>
    </xf>
    <xf numFmtId="0" fontId="21" fillId="13" borderId="51" xfId="0" applyFont="1" applyFill="1" applyBorder="1">
      <alignment vertical="center"/>
    </xf>
    <xf numFmtId="176" fontId="32" fillId="0" borderId="51" xfId="0" applyNumberFormat="1" applyFont="1" applyBorder="1" applyAlignment="1">
      <alignment horizontal="center" vertical="center"/>
    </xf>
    <xf numFmtId="176" fontId="32" fillId="0" borderId="28" xfId="0" applyNumberFormat="1" applyFont="1" applyBorder="1" applyAlignment="1">
      <alignment horizontal="center" vertical="center"/>
    </xf>
    <xf numFmtId="176" fontId="32" fillId="0" borderId="60" xfId="0" applyNumberFormat="1" applyFont="1" applyBorder="1" applyAlignment="1">
      <alignment horizontal="center" vertical="center"/>
    </xf>
    <xf numFmtId="178" fontId="32" fillId="0" borderId="51" xfId="0" applyNumberFormat="1" applyFont="1" applyFill="1" applyBorder="1" applyAlignment="1">
      <alignment horizontal="center" vertical="center"/>
    </xf>
    <xf numFmtId="178" fontId="32" fillId="0" borderId="28" xfId="0" applyNumberFormat="1" applyFont="1" applyFill="1" applyBorder="1" applyAlignment="1">
      <alignment horizontal="center" vertical="center"/>
    </xf>
    <xf numFmtId="0" fontId="21" fillId="13" borderId="0" xfId="0" applyFont="1" applyFill="1" applyBorder="1">
      <alignment vertical="center"/>
    </xf>
    <xf numFmtId="176" fontId="32" fillId="0" borderId="0" xfId="0" applyNumberFormat="1" applyFont="1" applyBorder="1" applyAlignment="1">
      <alignment horizontal="center" vertical="center"/>
    </xf>
    <xf numFmtId="178" fontId="32" fillId="0" borderId="0" xfId="0" applyNumberFormat="1" applyFont="1" applyFill="1" applyBorder="1" applyAlignment="1">
      <alignment horizontal="center" vertical="center"/>
    </xf>
    <xf numFmtId="178" fontId="33" fillId="0" borderId="0" xfId="0" applyNumberFormat="1" applyFont="1" applyFill="1" applyBorder="1" applyAlignment="1">
      <alignment vertical="center"/>
    </xf>
    <xf numFmtId="178" fontId="33" fillId="0" borderId="0" xfId="0" applyNumberFormat="1" applyFont="1" applyFill="1" applyBorder="1" applyAlignment="1">
      <alignment horizontal="center" vertical="center"/>
    </xf>
    <xf numFmtId="0" fontId="21" fillId="13" borderId="18" xfId="0" applyFont="1" applyFill="1" applyBorder="1" applyAlignment="1">
      <alignment vertical="center"/>
    </xf>
    <xf numFmtId="0" fontId="29" fillId="13" borderId="50" xfId="0" applyFont="1" applyFill="1" applyBorder="1" applyAlignment="1">
      <alignment horizontal="center" vertical="center"/>
    </xf>
    <xf numFmtId="0" fontId="29" fillId="13" borderId="37" xfId="0" applyFont="1" applyFill="1" applyBorder="1" applyAlignment="1">
      <alignment horizontal="center" vertical="center"/>
    </xf>
    <xf numFmtId="0" fontId="29" fillId="13" borderId="59" xfId="0" applyFont="1" applyFill="1" applyBorder="1" applyAlignment="1">
      <alignment horizontal="center" vertical="center"/>
    </xf>
    <xf numFmtId="0" fontId="29" fillId="13" borderId="94" xfId="0" applyFont="1" applyFill="1" applyBorder="1" applyAlignment="1">
      <alignment horizontal="center" vertical="center"/>
    </xf>
    <xf numFmtId="0" fontId="29" fillId="13" borderId="0" xfId="0" applyFont="1" applyFill="1" applyBorder="1" applyAlignment="1">
      <alignment horizontal="center" vertical="center"/>
    </xf>
    <xf numFmtId="0" fontId="21" fillId="13" borderId="110" xfId="0" applyFont="1" applyFill="1" applyBorder="1" applyAlignment="1">
      <alignment vertical="center"/>
    </xf>
    <xf numFmtId="0" fontId="29" fillId="13" borderId="51" xfId="0" applyFont="1" applyFill="1" applyBorder="1" applyAlignment="1">
      <alignment horizontal="center" vertical="center"/>
    </xf>
    <xf numFmtId="0" fontId="29" fillId="13" borderId="28" xfId="0" applyFont="1" applyFill="1" applyBorder="1" applyAlignment="1">
      <alignment horizontal="center" vertical="center"/>
    </xf>
    <xf numFmtId="0" fontId="29" fillId="13" borderId="60" xfId="0" applyFont="1" applyFill="1" applyBorder="1" applyAlignment="1">
      <alignment horizontal="center" vertical="center"/>
    </xf>
    <xf numFmtId="0" fontId="21" fillId="13" borderId="18" xfId="0" applyFont="1" applyFill="1" applyBorder="1" applyAlignment="1">
      <alignment horizontal="center" vertical="center"/>
    </xf>
    <xf numFmtId="0" fontId="33" fillId="4" borderId="18" xfId="0" applyFont="1" applyFill="1" applyBorder="1" applyAlignment="1">
      <alignment horizontal="center" vertical="center"/>
    </xf>
    <xf numFmtId="0" fontId="33" fillId="0" borderId="50" xfId="0" applyNumberFormat="1" applyFont="1" applyBorder="1" applyAlignment="1">
      <alignment horizontal="center" vertical="center"/>
    </xf>
    <xf numFmtId="0" fontId="33" fillId="0" borderId="59" xfId="0" applyNumberFormat="1" applyFont="1" applyBorder="1" applyAlignment="1">
      <alignment horizontal="center" vertical="center"/>
    </xf>
    <xf numFmtId="0" fontId="33" fillId="4" borderId="50"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33" fillId="4" borderId="94" xfId="0" applyFont="1" applyFill="1" applyBorder="1" applyAlignment="1">
      <alignment horizontal="center" vertical="center"/>
    </xf>
    <xf numFmtId="0" fontId="33" fillId="4" borderId="96" xfId="0" applyFont="1" applyFill="1" applyBorder="1" applyAlignment="1">
      <alignment horizontal="center" vertical="center"/>
    </xf>
    <xf numFmtId="0" fontId="21" fillId="13" borderId="110" xfId="0" applyFont="1" applyFill="1" applyBorder="1" applyAlignment="1">
      <alignment horizontal="center" vertical="center"/>
    </xf>
    <xf numFmtId="0" fontId="33" fillId="4" borderId="19" xfId="0" applyFont="1" applyFill="1" applyBorder="1" applyAlignment="1">
      <alignment horizontal="center" vertical="center"/>
    </xf>
    <xf numFmtId="0" fontId="33" fillId="0" borderId="51" xfId="0" applyNumberFormat="1" applyFont="1" applyBorder="1" applyAlignment="1">
      <alignment horizontal="center" vertical="center"/>
    </xf>
    <xf numFmtId="0" fontId="33" fillId="0" borderId="60" xfId="0" applyNumberFormat="1" applyFont="1" applyBorder="1" applyAlignment="1">
      <alignment horizontal="center" vertical="center"/>
    </xf>
    <xf numFmtId="0" fontId="33" fillId="4" borderId="94" xfId="0" applyFont="1" applyFill="1" applyBorder="1" applyAlignment="1">
      <alignment horizontal="center" vertical="center" wrapText="1"/>
    </xf>
    <xf numFmtId="0" fontId="33" fillId="4" borderId="110" xfId="0" applyFont="1" applyFill="1" applyBorder="1" applyAlignment="1">
      <alignment horizontal="center" vertical="center"/>
    </xf>
    <xf numFmtId="0" fontId="33" fillId="0" borderId="50" xfId="0" applyFont="1" applyBorder="1" applyAlignment="1">
      <alignment horizontal="center" vertical="center" wrapText="1"/>
    </xf>
    <xf numFmtId="0" fontId="33" fillId="0" borderId="59" xfId="0" applyFont="1" applyBorder="1" applyAlignment="1">
      <alignment horizontal="center" vertical="center"/>
    </xf>
    <xf numFmtId="0" fontId="33" fillId="4" borderId="51" xfId="0" applyFont="1" applyFill="1" applyBorder="1" applyAlignment="1">
      <alignment horizontal="center" vertical="center" wrapText="1"/>
    </xf>
    <xf numFmtId="0" fontId="33" fillId="4" borderId="51" xfId="0" applyFont="1" applyFill="1" applyBorder="1" applyAlignment="1">
      <alignment horizontal="center" vertical="center"/>
    </xf>
    <xf numFmtId="0" fontId="33" fillId="4" borderId="60" xfId="0" applyFont="1" applyFill="1" applyBorder="1" applyAlignment="1">
      <alignment horizontal="center" vertical="center"/>
    </xf>
    <xf numFmtId="0" fontId="33" fillId="0" borderId="51" xfId="0" applyFont="1" applyBorder="1" applyAlignment="1">
      <alignment horizontal="center" vertical="center"/>
    </xf>
    <xf numFmtId="0" fontId="33" fillId="0" borderId="60" xfId="0" applyFont="1" applyBorder="1" applyAlignment="1">
      <alignment horizontal="center" vertical="center"/>
    </xf>
    <xf numFmtId="178" fontId="33" fillId="0" borderId="50" xfId="0" applyNumberFormat="1" applyFont="1" applyFill="1" applyBorder="1" applyAlignment="1">
      <alignment horizontal="center" vertical="center"/>
    </xf>
    <xf numFmtId="178" fontId="33" fillId="0" borderId="37" xfId="0" applyNumberFormat="1" applyFont="1" applyFill="1" applyBorder="1" applyAlignment="1">
      <alignment horizontal="center" vertical="center"/>
    </xf>
    <xf numFmtId="178" fontId="33" fillId="0" borderId="59" xfId="0" applyNumberFormat="1" applyFont="1" applyFill="1" applyBorder="1" applyAlignment="1">
      <alignment horizontal="center" vertical="center"/>
    </xf>
    <xf numFmtId="0" fontId="33" fillId="4" borderId="23" xfId="0" applyFont="1" applyFill="1" applyBorder="1" applyAlignment="1">
      <alignment horizontal="center" vertical="center"/>
    </xf>
    <xf numFmtId="38" fontId="33" fillId="0" borderId="30" xfId="1" applyFont="1" applyBorder="1" applyAlignment="1">
      <alignment horizontal="center" vertical="center" wrapText="1"/>
    </xf>
    <xf numFmtId="38" fontId="33" fillId="0" borderId="31" xfId="1" applyFont="1" applyBorder="1" applyAlignment="1">
      <alignment horizontal="center" vertical="center"/>
    </xf>
    <xf numFmtId="178" fontId="33" fillId="0" borderId="94" xfId="0" applyNumberFormat="1" applyFont="1" applyFill="1" applyBorder="1" applyAlignment="1">
      <alignment horizontal="center" vertical="center"/>
    </xf>
    <xf numFmtId="178" fontId="33" fillId="0" borderId="0" xfId="0" applyNumberFormat="1" applyFont="1" applyFill="1" applyBorder="1" applyAlignment="1">
      <alignment horizontal="center" vertical="center"/>
    </xf>
    <xf numFmtId="178" fontId="33" fillId="0" borderId="96" xfId="0" applyNumberFormat="1" applyFont="1" applyFill="1" applyBorder="1" applyAlignment="1">
      <alignment horizontal="center" vertical="center"/>
    </xf>
    <xf numFmtId="0" fontId="21" fillId="13" borderId="19" xfId="0" applyFont="1" applyFill="1" applyBorder="1" applyAlignment="1">
      <alignment horizontal="center" vertical="center"/>
    </xf>
    <xf numFmtId="178" fontId="33" fillId="0" borderId="51" xfId="0" applyNumberFormat="1" applyFont="1" applyFill="1" applyBorder="1" applyAlignment="1">
      <alignment horizontal="center" vertical="center"/>
    </xf>
    <xf numFmtId="178" fontId="33" fillId="0" borderId="28" xfId="0" applyNumberFormat="1" applyFont="1" applyFill="1" applyBorder="1" applyAlignment="1">
      <alignment horizontal="center" vertical="center"/>
    </xf>
    <xf numFmtId="178" fontId="33" fillId="0" borderId="60" xfId="0" applyNumberFormat="1" applyFont="1" applyFill="1" applyBorder="1" applyAlignment="1">
      <alignment horizontal="center" vertical="center"/>
    </xf>
    <xf numFmtId="0" fontId="21" fillId="10" borderId="0" xfId="0" applyFont="1" applyFill="1">
      <alignment vertical="center"/>
    </xf>
    <xf numFmtId="2" fontId="21" fillId="10" borderId="0" xfId="0" applyNumberFormat="1" applyFont="1" applyFill="1">
      <alignment vertical="center"/>
    </xf>
    <xf numFmtId="38" fontId="33" fillId="0" borderId="50" xfId="0" applyNumberFormat="1" applyFont="1" applyBorder="1" applyAlignment="1">
      <alignment horizontal="center" vertical="center" wrapText="1"/>
    </xf>
    <xf numFmtId="178" fontId="33" fillId="10" borderId="50" xfId="0" applyNumberFormat="1" applyFont="1" applyFill="1" applyBorder="1" applyAlignment="1">
      <alignment horizontal="center" vertical="center"/>
    </xf>
    <xf numFmtId="178" fontId="33" fillId="10" borderId="37" xfId="0" applyNumberFormat="1" applyFont="1" applyFill="1" applyBorder="1" applyAlignment="1">
      <alignment horizontal="center" vertical="center"/>
    </xf>
    <xf numFmtId="178" fontId="33" fillId="10" borderId="59" xfId="0" applyNumberFormat="1" applyFont="1" applyFill="1" applyBorder="1" applyAlignment="1">
      <alignment horizontal="center" vertical="center"/>
    </xf>
    <xf numFmtId="38" fontId="33" fillId="10" borderId="18" xfId="1" applyFont="1" applyFill="1" applyBorder="1" applyAlignment="1">
      <alignment horizontal="center" vertical="center"/>
    </xf>
    <xf numFmtId="38" fontId="33" fillId="10" borderId="18" xfId="0" applyNumberFormat="1" applyFont="1" applyFill="1" applyBorder="1" applyAlignment="1">
      <alignment horizontal="center" vertical="center"/>
    </xf>
    <xf numFmtId="2" fontId="33" fillId="10" borderId="18" xfId="0" applyNumberFormat="1" applyFont="1" applyFill="1" applyBorder="1" applyAlignment="1">
      <alignment horizontal="center" vertical="center"/>
    </xf>
    <xf numFmtId="0" fontId="33" fillId="10" borderId="23" xfId="0" applyFont="1" applyFill="1" applyBorder="1" applyAlignment="1">
      <alignment horizontal="center" vertical="center"/>
    </xf>
    <xf numFmtId="0" fontId="33" fillId="10" borderId="50" xfId="0" applyFont="1" applyFill="1" applyBorder="1" applyAlignment="1">
      <alignment horizontal="center" vertical="center"/>
    </xf>
    <xf numFmtId="178" fontId="33" fillId="10" borderId="18" xfId="0" applyNumberFormat="1" applyFont="1" applyFill="1" applyBorder="1" applyAlignment="1">
      <alignment horizontal="center" vertical="center"/>
    </xf>
    <xf numFmtId="178" fontId="33" fillId="10" borderId="94" xfId="0" applyNumberFormat="1" applyFont="1" applyFill="1" applyBorder="1" applyAlignment="1">
      <alignment horizontal="center" vertical="center"/>
    </xf>
    <xf numFmtId="178" fontId="33" fillId="10" borderId="0" xfId="0" applyNumberFormat="1" applyFont="1" applyFill="1" applyBorder="1" applyAlignment="1">
      <alignment horizontal="center" vertical="center"/>
    </xf>
    <xf numFmtId="178" fontId="33" fillId="10" borderId="96" xfId="0" applyNumberFormat="1" applyFont="1" applyFill="1" applyBorder="1" applyAlignment="1">
      <alignment horizontal="center" vertical="center"/>
    </xf>
    <xf numFmtId="38" fontId="33" fillId="10" borderId="110" xfId="1" applyFont="1" applyFill="1" applyBorder="1" applyAlignment="1">
      <alignment horizontal="center" vertical="center"/>
    </xf>
    <xf numFmtId="0" fontId="33" fillId="10" borderId="110" xfId="0" applyFont="1" applyFill="1" applyBorder="1" applyAlignment="1">
      <alignment horizontal="center" vertical="center"/>
    </xf>
    <xf numFmtId="2" fontId="33" fillId="10" borderId="110" xfId="0" applyNumberFormat="1" applyFont="1" applyFill="1" applyBorder="1" applyAlignment="1">
      <alignment horizontal="center" vertical="center"/>
    </xf>
    <xf numFmtId="0" fontId="33" fillId="10" borderId="94" xfId="0" applyFont="1" applyFill="1" applyBorder="1" applyAlignment="1">
      <alignment horizontal="center" vertical="center"/>
    </xf>
    <xf numFmtId="178" fontId="33" fillId="10" borderId="110" xfId="0" applyNumberFormat="1" applyFont="1" applyFill="1" applyBorder="1" applyAlignment="1">
      <alignment horizontal="center" vertical="center"/>
    </xf>
    <xf numFmtId="178" fontId="33" fillId="10" borderId="51" xfId="0" applyNumberFormat="1" applyFont="1" applyFill="1" applyBorder="1" applyAlignment="1">
      <alignment horizontal="center" vertical="center"/>
    </xf>
    <xf numFmtId="178" fontId="33" fillId="10" borderId="28" xfId="0" applyNumberFormat="1" applyFont="1" applyFill="1" applyBorder="1" applyAlignment="1">
      <alignment horizontal="center" vertical="center"/>
    </xf>
    <xf numFmtId="178" fontId="33" fillId="10" borderId="60" xfId="0" applyNumberFormat="1" applyFont="1" applyFill="1" applyBorder="1" applyAlignment="1">
      <alignment horizontal="center" vertical="center"/>
    </xf>
    <xf numFmtId="180" fontId="33" fillId="10" borderId="31" xfId="1" applyNumberFormat="1" applyFont="1" applyFill="1" applyBorder="1" applyAlignment="1">
      <alignment horizontal="center" vertical="center"/>
    </xf>
    <xf numFmtId="2" fontId="33" fillId="10" borderId="19" xfId="0" applyNumberFormat="1" applyFont="1" applyFill="1" applyBorder="1" applyAlignment="1">
      <alignment horizontal="center" vertical="center"/>
    </xf>
    <xf numFmtId="0" fontId="33" fillId="10" borderId="51" xfId="0" applyFont="1" applyFill="1" applyBorder="1" applyAlignment="1">
      <alignment horizontal="center" vertical="center"/>
    </xf>
    <xf numFmtId="178" fontId="33" fillId="10" borderId="19" xfId="0" applyNumberFormat="1" applyFont="1" applyFill="1" applyBorder="1" applyAlignment="1">
      <alignment horizontal="center" vertical="center"/>
    </xf>
    <xf numFmtId="178" fontId="32" fillId="10" borderId="23" xfId="0" applyNumberFormat="1" applyFont="1" applyFill="1" applyBorder="1" applyAlignment="1">
      <alignment horizontal="center" vertical="center"/>
    </xf>
    <xf numFmtId="178" fontId="32" fillId="10" borderId="0" xfId="0" applyNumberFormat="1" applyFont="1" applyFill="1" applyBorder="1" applyAlignment="1">
      <alignment horizontal="center" vertical="center"/>
    </xf>
    <xf numFmtId="178" fontId="33" fillId="10" borderId="0" xfId="0" applyNumberFormat="1" applyFont="1" applyFill="1" applyBorder="1" applyAlignment="1">
      <alignment horizontal="center" vertical="center"/>
    </xf>
    <xf numFmtId="0" fontId="29" fillId="4" borderId="23" xfId="0" applyFont="1" applyFill="1" applyBorder="1" applyAlignment="1">
      <alignment horizontal="center" vertical="center" wrapText="1"/>
    </xf>
    <xf numFmtId="0" fontId="29" fillId="4" borderId="23" xfId="0" applyFont="1" applyFill="1" applyBorder="1" applyAlignment="1">
      <alignment horizontal="center" vertical="center"/>
    </xf>
    <xf numFmtId="0" fontId="30" fillId="4" borderId="18" xfId="0" applyFont="1" applyFill="1" applyBorder="1" applyAlignment="1">
      <alignment horizontal="center" vertical="center"/>
    </xf>
    <xf numFmtId="0" fontId="31" fillId="4" borderId="18" xfId="0" applyFont="1" applyFill="1" applyBorder="1" applyAlignment="1">
      <alignment horizontal="center" vertical="center"/>
    </xf>
    <xf numFmtId="0" fontId="31" fillId="4" borderId="19" xfId="0" applyFont="1" applyFill="1" applyBorder="1" applyAlignment="1">
      <alignment horizontal="center" vertical="center"/>
    </xf>
    <xf numFmtId="0" fontId="33" fillId="4" borderId="23" xfId="0" applyFont="1" applyFill="1" applyBorder="1" applyAlignment="1">
      <alignment horizontal="center" vertical="center" wrapText="1"/>
    </xf>
    <xf numFmtId="0" fontId="33" fillId="4" borderId="110" xfId="0" applyFont="1" applyFill="1" applyBorder="1" applyAlignment="1">
      <alignment horizontal="center" vertical="center" wrapText="1"/>
    </xf>
    <xf numFmtId="0" fontId="33" fillId="4" borderId="19" xfId="0" applyFont="1" applyFill="1" applyBorder="1" applyAlignment="1">
      <alignment horizontal="center" vertical="center" wrapText="1"/>
    </xf>
    <xf numFmtId="2" fontId="33" fillId="3" borderId="108" xfId="0" applyNumberFormat="1" applyFont="1" applyFill="1" applyBorder="1">
      <alignment vertical="center"/>
    </xf>
    <xf numFmtId="2" fontId="33" fillId="3" borderId="36" xfId="0" applyNumberFormat="1" applyFont="1" applyFill="1" applyBorder="1">
      <alignment vertical="center"/>
    </xf>
    <xf numFmtId="2" fontId="33" fillId="3" borderId="15" xfId="0" applyNumberFormat="1" applyFont="1" applyFill="1" applyBorder="1">
      <alignment vertical="center"/>
    </xf>
    <xf numFmtId="178" fontId="32" fillId="0" borderId="50" xfId="0" applyNumberFormat="1" applyFont="1" applyBorder="1" applyAlignment="1">
      <alignment horizontal="center" vertical="center"/>
    </xf>
    <xf numFmtId="178" fontId="32" fillId="0" borderId="37" xfId="0" applyNumberFormat="1" applyFont="1" applyBorder="1" applyAlignment="1">
      <alignment horizontal="center" vertical="center"/>
    </xf>
    <xf numFmtId="178" fontId="32" fillId="0" borderId="59" xfId="0" applyNumberFormat="1" applyFont="1" applyBorder="1" applyAlignment="1">
      <alignment horizontal="center" vertical="center"/>
    </xf>
    <xf numFmtId="178" fontId="32" fillId="0" borderId="51" xfId="0" applyNumberFormat="1" applyFont="1" applyBorder="1" applyAlignment="1">
      <alignment horizontal="center" vertical="center"/>
    </xf>
    <xf numFmtId="178" fontId="32" fillId="0" borderId="28" xfId="0" applyNumberFormat="1" applyFont="1" applyBorder="1" applyAlignment="1">
      <alignment horizontal="center" vertical="center"/>
    </xf>
    <xf numFmtId="178" fontId="32" fillId="0" borderId="60" xfId="0" applyNumberFormat="1" applyFont="1" applyBorder="1" applyAlignment="1">
      <alignment horizontal="center" vertical="center"/>
    </xf>
    <xf numFmtId="0" fontId="33" fillId="3" borderId="23" xfId="0" applyNumberFormat="1" applyFont="1" applyFill="1" applyBorder="1" applyAlignment="1">
      <alignment horizontal="right" vertical="center"/>
    </xf>
    <xf numFmtId="0" fontId="33" fillId="3" borderId="15" xfId="0" applyNumberFormat="1" applyFont="1" applyFill="1" applyBorder="1" applyAlignment="1">
      <alignment vertical="center"/>
    </xf>
    <xf numFmtId="176" fontId="33" fillId="0" borderId="41" xfId="1" applyNumberFormat="1" applyFont="1" applyFill="1" applyBorder="1" applyAlignment="1">
      <alignment horizontal="center" vertical="center"/>
    </xf>
    <xf numFmtId="0" fontId="33" fillId="5" borderId="114" xfId="0" applyFont="1" applyFill="1" applyBorder="1" applyAlignment="1">
      <alignment horizontal="center" vertical="center"/>
    </xf>
    <xf numFmtId="38" fontId="33" fillId="0" borderId="104" xfId="1" applyFont="1" applyFill="1" applyBorder="1" applyAlignment="1">
      <alignment vertical="center"/>
    </xf>
    <xf numFmtId="176" fontId="38" fillId="0" borderId="0" xfId="0" applyNumberFormat="1" applyFont="1">
      <alignment vertical="center"/>
    </xf>
    <xf numFmtId="0" fontId="34" fillId="0" borderId="0" xfId="0" applyFont="1" applyAlignment="1">
      <alignment horizontal="right" vertical="center"/>
    </xf>
    <xf numFmtId="0" fontId="33" fillId="4" borderId="84"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5" fillId="0" borderId="1" xfId="0" applyFont="1" applyBorder="1" applyAlignment="1">
      <alignment horizontal="center" vertical="center"/>
    </xf>
    <xf numFmtId="0" fontId="36" fillId="0" borderId="2" xfId="0" applyFont="1" applyBorder="1" applyAlignment="1">
      <alignment horizontal="center" vertical="center"/>
    </xf>
    <xf numFmtId="178" fontId="35" fillId="0" borderId="24" xfId="0" applyNumberFormat="1" applyFont="1" applyBorder="1" applyAlignment="1">
      <alignment horizontal="center" vertical="center"/>
    </xf>
    <xf numFmtId="176" fontId="32" fillId="0" borderId="94" xfId="0" applyNumberFormat="1" applyFont="1" applyBorder="1" applyAlignment="1">
      <alignment horizontal="center" vertical="center"/>
    </xf>
    <xf numFmtId="176" fontId="32" fillId="0" borderId="0" xfId="0" applyNumberFormat="1" applyFont="1" applyBorder="1" applyAlignment="1">
      <alignment horizontal="center" vertical="center"/>
    </xf>
    <xf numFmtId="176" fontId="32" fillId="0" borderId="96" xfId="0" applyNumberFormat="1" applyFont="1" applyBorder="1" applyAlignment="1">
      <alignment horizontal="center" vertical="center"/>
    </xf>
    <xf numFmtId="178" fontId="35" fillId="0" borderId="45" xfId="0" applyNumberFormat="1" applyFont="1" applyBorder="1" applyAlignment="1">
      <alignment horizontal="center" vertical="center"/>
    </xf>
    <xf numFmtId="0" fontId="38" fillId="0" borderId="0" xfId="0" applyFont="1" applyFill="1" applyBorder="1">
      <alignment vertical="center"/>
    </xf>
    <xf numFmtId="0" fontId="32" fillId="0" borderId="0" xfId="0" applyFont="1" applyFill="1" applyBorder="1" applyAlignment="1">
      <alignment horizontal="center" vertical="center"/>
    </xf>
    <xf numFmtId="0" fontId="32" fillId="4" borderId="31" xfId="0" applyFont="1" applyFill="1" applyBorder="1" applyAlignment="1">
      <alignment horizontal="left" vertical="center"/>
    </xf>
    <xf numFmtId="38" fontId="32" fillId="4" borderId="50" xfId="1" applyFont="1" applyFill="1" applyBorder="1" applyAlignment="1">
      <alignment horizontal="center" vertical="center"/>
    </xf>
    <xf numFmtId="38" fontId="32" fillId="4" borderId="37" xfId="1" applyFont="1" applyFill="1" applyBorder="1" applyAlignment="1">
      <alignment horizontal="center" vertical="center"/>
    </xf>
    <xf numFmtId="38" fontId="32" fillId="4" borderId="90" xfId="1" applyFont="1" applyFill="1" applyBorder="1" applyAlignment="1">
      <alignment horizontal="center" vertical="center"/>
    </xf>
    <xf numFmtId="0" fontId="33" fillId="4" borderId="89" xfId="0" applyFont="1" applyFill="1" applyBorder="1" applyAlignment="1">
      <alignment horizontal="center" vertical="center"/>
    </xf>
    <xf numFmtId="0" fontId="33" fillId="4" borderId="37" xfId="0" applyFont="1" applyFill="1" applyBorder="1" applyAlignment="1">
      <alignment vertical="center"/>
    </xf>
    <xf numFmtId="0" fontId="34" fillId="2" borderId="92" xfId="0" applyFont="1" applyFill="1" applyBorder="1" applyAlignment="1">
      <alignment horizontal="center" vertical="center"/>
    </xf>
    <xf numFmtId="176" fontId="33" fillId="3" borderId="30" xfId="0" applyNumberFormat="1" applyFont="1" applyFill="1" applyBorder="1">
      <alignment vertical="center"/>
    </xf>
    <xf numFmtId="176" fontId="33" fillId="3" borderId="21" xfId="0" applyNumberFormat="1" applyFont="1" applyFill="1" applyBorder="1">
      <alignment vertical="center"/>
    </xf>
    <xf numFmtId="0" fontId="33" fillId="3" borderId="9" xfId="0" applyFont="1" applyFill="1" applyBorder="1">
      <alignment vertical="center"/>
    </xf>
  </cellXfs>
  <cellStyles count="6">
    <cellStyle name="パーセント" xfId="2" builtinId="5"/>
    <cellStyle name="悪い" xfId="3" builtinId="27"/>
    <cellStyle name="桁区切り" xfId="1" builtinId="6"/>
    <cellStyle name="桁区切り 2" xfId="5"/>
    <cellStyle name="標準" xfId="0" builtinId="0"/>
    <cellStyle name="標準 2" xfId="4"/>
  </cellStyles>
  <dxfs count="3">
    <dxf>
      <font>
        <color rgb="FF9C0006"/>
      </font>
      <fill>
        <patternFill>
          <bgColor rgb="FFFFC7CE"/>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401782</xdr:colOff>
      <xdr:row>2</xdr:row>
      <xdr:rowOff>0</xdr:rowOff>
    </xdr:from>
    <xdr:to>
      <xdr:col>10</xdr:col>
      <xdr:colOff>526473</xdr:colOff>
      <xdr:row>2</xdr:row>
      <xdr:rowOff>464820</xdr:rowOff>
    </xdr:to>
    <xdr:sp macro="" textlink="">
      <xdr:nvSpPr>
        <xdr:cNvPr id="3" name="テキスト ボックス 2"/>
        <xdr:cNvSpPr txBox="1"/>
      </xdr:nvSpPr>
      <xdr:spPr>
        <a:xfrm>
          <a:off x="4089862" y="472440"/>
          <a:ext cx="4468091" cy="464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要請内容について詳細を記載</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営業時間短縮要請の場合は短縮を要請する営業時間についても記載</a:t>
          </a:r>
        </a:p>
      </xdr:txBody>
    </xdr:sp>
    <xdr:clientData/>
  </xdr:twoCellAnchor>
  <xdr:twoCellAnchor>
    <xdr:from>
      <xdr:col>7</xdr:col>
      <xdr:colOff>275707</xdr:colOff>
      <xdr:row>4</xdr:row>
      <xdr:rowOff>114300</xdr:rowOff>
    </xdr:from>
    <xdr:to>
      <xdr:col>10</xdr:col>
      <xdr:colOff>538942</xdr:colOff>
      <xdr:row>4</xdr:row>
      <xdr:rowOff>446811</xdr:rowOff>
    </xdr:to>
    <xdr:sp macro="" textlink="">
      <xdr:nvSpPr>
        <xdr:cNvPr id="4" name="テキスト ボックス 3"/>
        <xdr:cNvSpPr txBox="1"/>
      </xdr:nvSpPr>
      <xdr:spPr>
        <a:xfrm>
          <a:off x="6135487" y="3931920"/>
          <a:ext cx="2434935" cy="332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対象区域について詳細を記載</a:t>
          </a:r>
          <a:endParaRPr kumimoji="1" lang="en-US" altLang="ja-JP" sz="1100" baseline="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330431</xdr:colOff>
      <xdr:row>5</xdr:row>
      <xdr:rowOff>151707</xdr:rowOff>
    </xdr:from>
    <xdr:to>
      <xdr:col>10</xdr:col>
      <xdr:colOff>707572</xdr:colOff>
      <xdr:row>5</xdr:row>
      <xdr:rowOff>664325</xdr:rowOff>
    </xdr:to>
    <xdr:sp macro="" textlink="">
      <xdr:nvSpPr>
        <xdr:cNvPr id="5" name="テキスト ボックス 4"/>
        <xdr:cNvSpPr txBox="1"/>
      </xdr:nvSpPr>
      <xdr:spPr>
        <a:xfrm>
          <a:off x="4205745" y="4179421"/>
          <a:ext cx="4753198" cy="5126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対象業種について詳細を記載</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要請を行うが、協力要請推進枠の算定対象とならない者についても記載</a:t>
          </a:r>
        </a:p>
      </xdr:txBody>
    </xdr:sp>
    <xdr:clientData/>
  </xdr:twoCellAnchor>
  <xdr:twoCellAnchor>
    <xdr:from>
      <xdr:col>5</xdr:col>
      <xdr:colOff>563880</xdr:colOff>
      <xdr:row>6</xdr:row>
      <xdr:rowOff>71351</xdr:rowOff>
    </xdr:from>
    <xdr:to>
      <xdr:col>10</xdr:col>
      <xdr:colOff>577043</xdr:colOff>
      <xdr:row>6</xdr:row>
      <xdr:rowOff>403862</xdr:rowOff>
    </xdr:to>
    <xdr:sp macro="" textlink="">
      <xdr:nvSpPr>
        <xdr:cNvPr id="6" name="テキスト ボックス 5"/>
        <xdr:cNvSpPr txBox="1"/>
      </xdr:nvSpPr>
      <xdr:spPr>
        <a:xfrm>
          <a:off x="5151120" y="5443451"/>
          <a:ext cx="3632663" cy="332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協力金等について金額、期間、日数、対象者数を記載</a:t>
          </a:r>
        </a:p>
      </xdr:txBody>
    </xdr:sp>
    <xdr:clientData/>
  </xdr:twoCellAnchor>
  <xdr:twoCellAnchor>
    <xdr:from>
      <xdr:col>4</xdr:col>
      <xdr:colOff>685800</xdr:colOff>
      <xdr:row>6</xdr:row>
      <xdr:rowOff>1150620</xdr:rowOff>
    </xdr:from>
    <xdr:to>
      <xdr:col>10</xdr:col>
      <xdr:colOff>649778</xdr:colOff>
      <xdr:row>7</xdr:row>
      <xdr:rowOff>468977</xdr:rowOff>
    </xdr:to>
    <xdr:sp macro="" textlink="">
      <xdr:nvSpPr>
        <xdr:cNvPr id="7" name="テキスト ボックス 6"/>
        <xdr:cNvSpPr txBox="1"/>
      </xdr:nvSpPr>
      <xdr:spPr>
        <a:xfrm>
          <a:off x="4373880" y="7833360"/>
          <a:ext cx="4307378" cy="514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要請の背景や対象区域、対象業種等の設定の理由等、対策を効果的に実施するための考え方を記載</a:t>
          </a:r>
        </a:p>
      </xdr:txBody>
    </xdr:sp>
    <xdr:clientData/>
  </xdr:twoCellAnchor>
  <xdr:twoCellAnchor>
    <xdr:from>
      <xdr:col>9</xdr:col>
      <xdr:colOff>331816</xdr:colOff>
      <xdr:row>0</xdr:row>
      <xdr:rowOff>48490</xdr:rowOff>
    </xdr:from>
    <xdr:to>
      <xdr:col>10</xdr:col>
      <xdr:colOff>716972</xdr:colOff>
      <xdr:row>2</xdr:row>
      <xdr:rowOff>0</xdr:rowOff>
    </xdr:to>
    <xdr:sp macro="" textlink="">
      <xdr:nvSpPr>
        <xdr:cNvPr id="8" name="テキスト ボックス 7"/>
        <xdr:cNvSpPr txBox="1"/>
      </xdr:nvSpPr>
      <xdr:spPr>
        <a:xfrm>
          <a:off x="7639396" y="48490"/>
          <a:ext cx="1109056" cy="466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ゴシック" panose="020B0609070205080204" pitchFamily="49" charset="-128"/>
              <a:ea typeface="ＭＳ ゴシック" panose="020B0609070205080204" pitchFamily="49" charset="-128"/>
            </a:rPr>
            <a:t>記載例</a:t>
          </a:r>
        </a:p>
      </xdr:txBody>
    </xdr:sp>
    <xdr:clientData/>
  </xdr:twoCellAnchor>
  <xdr:twoCellAnchor>
    <xdr:from>
      <xdr:col>6</xdr:col>
      <xdr:colOff>312420</xdr:colOff>
      <xdr:row>3</xdr:row>
      <xdr:rowOff>152400</xdr:rowOff>
    </xdr:from>
    <xdr:to>
      <xdr:col>10</xdr:col>
      <xdr:colOff>547946</xdr:colOff>
      <xdr:row>3</xdr:row>
      <xdr:rowOff>484911</xdr:rowOff>
    </xdr:to>
    <xdr:sp macro="" textlink="">
      <xdr:nvSpPr>
        <xdr:cNvPr id="9" name="テキスト ボックス 8"/>
        <xdr:cNvSpPr txBox="1"/>
      </xdr:nvSpPr>
      <xdr:spPr>
        <a:xfrm>
          <a:off x="5623560" y="1813560"/>
          <a:ext cx="3131126" cy="332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対象期間、要請を行った日について詳細を記載</a:t>
          </a:r>
          <a:endParaRPr kumimoji="1" lang="en-US" altLang="ja-JP" sz="1100" baseline="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576944</xdr:colOff>
      <xdr:row>8</xdr:row>
      <xdr:rowOff>228599</xdr:rowOff>
    </xdr:from>
    <xdr:to>
      <xdr:col>10</xdr:col>
      <xdr:colOff>540922</xdr:colOff>
      <xdr:row>8</xdr:row>
      <xdr:rowOff>685801</xdr:rowOff>
    </xdr:to>
    <xdr:sp macro="" textlink="">
      <xdr:nvSpPr>
        <xdr:cNvPr id="10" name="テキスト ボックス 9"/>
        <xdr:cNvSpPr txBox="1"/>
      </xdr:nvSpPr>
      <xdr:spPr>
        <a:xfrm>
          <a:off x="4452258" y="8392885"/>
          <a:ext cx="4340035" cy="457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一律金額による算定の場合は記載不要</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平均額算定を行う場合に対象の分け方を記載</a:t>
          </a:r>
          <a:endParaRPr lang="ja-JP" altLang="ja-JP">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426720</xdr:colOff>
      <xdr:row>0</xdr:row>
      <xdr:rowOff>182880</xdr:rowOff>
    </xdr:from>
    <xdr:to>
      <xdr:col>8</xdr:col>
      <xdr:colOff>920932</xdr:colOff>
      <xdr:row>2</xdr:row>
      <xdr:rowOff>133894</xdr:rowOff>
    </xdr:to>
    <xdr:sp macro="" textlink="">
      <xdr:nvSpPr>
        <xdr:cNvPr id="2" name="テキスト ボックス 1"/>
        <xdr:cNvSpPr txBox="1"/>
      </xdr:nvSpPr>
      <xdr:spPr>
        <a:xfrm>
          <a:off x="5027295" y="182880"/>
          <a:ext cx="4990012" cy="427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sng">
              <a:latin typeface="ＭＳ ゴシック" panose="020B0609070205080204" pitchFamily="49" charset="-128"/>
              <a:ea typeface="ＭＳ ゴシック" panose="020B0609070205080204" pitchFamily="49" charset="-128"/>
            </a:rPr>
            <a:t>行については要請内容に応じ適宜追加</a:t>
          </a:r>
          <a:endParaRPr kumimoji="1" lang="en-US" altLang="ja-JP" sz="1200" u="sng">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1086195</xdr:colOff>
      <xdr:row>1</xdr:row>
      <xdr:rowOff>10391</xdr:rowOff>
    </xdr:from>
    <xdr:to>
      <xdr:col>16</xdr:col>
      <xdr:colOff>747451</xdr:colOff>
      <xdr:row>3</xdr:row>
      <xdr:rowOff>113805</xdr:rowOff>
    </xdr:to>
    <xdr:sp macro="" textlink="">
      <xdr:nvSpPr>
        <xdr:cNvPr id="3" name="テキスト ボックス 2"/>
        <xdr:cNvSpPr txBox="1"/>
      </xdr:nvSpPr>
      <xdr:spPr>
        <a:xfrm>
          <a:off x="16373820" y="248516"/>
          <a:ext cx="5147656" cy="579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sng">
              <a:latin typeface="ＭＳ ゴシック" panose="020B0609070205080204" pitchFamily="49" charset="-128"/>
              <a:ea typeface="ＭＳ ゴシック" panose="020B0609070205080204" pitchFamily="49" charset="-128"/>
            </a:rPr>
            <a:t>各算定シートに記載した内容について記載</a:t>
          </a:r>
          <a:endParaRPr kumimoji="1" lang="en-US" altLang="ja-JP" sz="1200" u="sng">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794558</xdr:colOff>
      <xdr:row>0</xdr:row>
      <xdr:rowOff>107372</xdr:rowOff>
    </xdr:from>
    <xdr:to>
      <xdr:col>16</xdr:col>
      <xdr:colOff>1019001</xdr:colOff>
      <xdr:row>4</xdr:row>
      <xdr:rowOff>138545</xdr:rowOff>
    </xdr:to>
    <xdr:sp macro="" textlink="">
      <xdr:nvSpPr>
        <xdr:cNvPr id="6" name="テキスト ボックス 5"/>
        <xdr:cNvSpPr txBox="1"/>
      </xdr:nvSpPr>
      <xdr:spPr>
        <a:xfrm>
          <a:off x="16082183" y="107372"/>
          <a:ext cx="5710843" cy="974148"/>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u="none">
              <a:solidFill>
                <a:srgbClr val="FF0000"/>
              </a:solidFill>
              <a:latin typeface="ＭＳ ゴシック" panose="020B0609070205080204" pitchFamily="49" charset="-128"/>
              <a:ea typeface="ＭＳ ゴシック" panose="020B0609070205080204" pitchFamily="49" charset="-128"/>
            </a:rPr>
            <a:t>全シートに記載されている内容の</a:t>
          </a:r>
          <a:endParaRPr kumimoji="1" lang="en-US" altLang="ja-JP" sz="1800" u="none">
            <a:solidFill>
              <a:srgbClr val="FF0000"/>
            </a:solidFill>
            <a:latin typeface="ＭＳ ゴシック" panose="020B0609070205080204" pitchFamily="49" charset="-128"/>
            <a:ea typeface="ＭＳ ゴシック" panose="020B0609070205080204" pitchFamily="49" charset="-128"/>
          </a:endParaRPr>
        </a:p>
        <a:p>
          <a:r>
            <a:rPr kumimoji="1" lang="ja-JP" altLang="en-US" sz="1800" u="none">
              <a:solidFill>
                <a:srgbClr val="FF0000"/>
              </a:solidFill>
              <a:latin typeface="ＭＳ ゴシック" panose="020B0609070205080204" pitchFamily="49" charset="-128"/>
              <a:ea typeface="ＭＳ ゴシック" panose="020B0609070205080204" pitchFamily="49" charset="-128"/>
            </a:rPr>
            <a:t>総括シートです。</a:t>
          </a:r>
          <a:endParaRPr kumimoji="1" lang="en-US" altLang="ja-JP" sz="1800" u="none">
            <a:solidFill>
              <a:srgbClr val="FF0000"/>
            </a:solidFill>
            <a:latin typeface="ＭＳ ゴシック" panose="020B0609070205080204" pitchFamily="49" charset="-128"/>
            <a:ea typeface="ＭＳ ゴシック" panose="020B0609070205080204" pitchFamily="49" charset="-128"/>
          </a:endParaRPr>
        </a:p>
        <a:p>
          <a:r>
            <a:rPr kumimoji="1" lang="en-US" altLang="ja-JP" sz="1800" u="none">
              <a:solidFill>
                <a:srgbClr val="FF0000"/>
              </a:solidFill>
              <a:latin typeface="ＭＳ ゴシック" panose="020B0609070205080204" pitchFamily="49" charset="-128"/>
              <a:ea typeface="ＭＳ ゴシック" panose="020B0609070205080204" pitchFamily="49" charset="-128"/>
            </a:rPr>
            <a:t>※</a:t>
          </a:r>
          <a:r>
            <a:rPr kumimoji="1" lang="ja-JP" altLang="en-US" sz="1800" u="none">
              <a:solidFill>
                <a:srgbClr val="FF0000"/>
              </a:solidFill>
              <a:latin typeface="ＭＳ ゴシック" panose="020B0609070205080204" pitchFamily="49" charset="-128"/>
              <a:ea typeface="ＭＳ ゴシック" panose="020B0609070205080204" pitchFamily="49" charset="-128"/>
            </a:rPr>
            <a:t>各シートから転記してください。</a:t>
          </a:r>
          <a:endParaRPr kumimoji="1" lang="en-US" altLang="ja-JP" sz="1800" u="none">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426720</xdr:colOff>
      <xdr:row>0</xdr:row>
      <xdr:rowOff>182880</xdr:rowOff>
    </xdr:from>
    <xdr:to>
      <xdr:col>8</xdr:col>
      <xdr:colOff>920932</xdr:colOff>
      <xdr:row>2</xdr:row>
      <xdr:rowOff>133894</xdr:rowOff>
    </xdr:to>
    <xdr:sp macro="" textlink="">
      <xdr:nvSpPr>
        <xdr:cNvPr id="3" name="テキスト ボックス 2"/>
        <xdr:cNvSpPr txBox="1"/>
      </xdr:nvSpPr>
      <xdr:spPr>
        <a:xfrm>
          <a:off x="5027295" y="182880"/>
          <a:ext cx="4990012" cy="427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sng">
              <a:latin typeface="ＭＳ ゴシック" panose="020B0609070205080204" pitchFamily="49" charset="-128"/>
              <a:ea typeface="ＭＳ ゴシック" panose="020B0609070205080204" pitchFamily="49" charset="-128"/>
            </a:rPr>
            <a:t>行については要請内容に応じ適宜追加</a:t>
          </a:r>
          <a:endParaRPr kumimoji="1" lang="en-US" altLang="ja-JP" sz="1200" u="sng">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1086195</xdr:colOff>
      <xdr:row>1</xdr:row>
      <xdr:rowOff>10391</xdr:rowOff>
    </xdr:from>
    <xdr:to>
      <xdr:col>16</xdr:col>
      <xdr:colOff>747451</xdr:colOff>
      <xdr:row>3</xdr:row>
      <xdr:rowOff>113805</xdr:rowOff>
    </xdr:to>
    <xdr:sp macro="" textlink="">
      <xdr:nvSpPr>
        <xdr:cNvPr id="4" name="テキスト ボックス 3"/>
        <xdr:cNvSpPr txBox="1"/>
      </xdr:nvSpPr>
      <xdr:spPr>
        <a:xfrm>
          <a:off x="16412786" y="252846"/>
          <a:ext cx="4700847" cy="588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sng">
              <a:latin typeface="ＭＳ ゴシック" panose="020B0609070205080204" pitchFamily="49" charset="-128"/>
              <a:ea typeface="ＭＳ ゴシック" panose="020B0609070205080204" pitchFamily="49" charset="-128"/>
            </a:rPr>
            <a:t>各算定シートに記載した内容について記載</a:t>
          </a:r>
          <a:endParaRPr kumimoji="1" lang="en-US" altLang="ja-JP" sz="1200" u="sng">
            <a:latin typeface="ＭＳ ゴシック" panose="020B0609070205080204" pitchFamily="49" charset="-128"/>
            <a:ea typeface="ＭＳ ゴシック" panose="020B0609070205080204" pitchFamily="49" charset="-128"/>
          </a:endParaRPr>
        </a:p>
      </xdr:txBody>
    </xdr:sp>
    <xdr:clientData/>
  </xdr:twoCellAnchor>
  <xdr:oneCellAnchor>
    <xdr:from>
      <xdr:col>2</xdr:col>
      <xdr:colOff>277091</xdr:colOff>
      <xdr:row>19</xdr:row>
      <xdr:rowOff>249382</xdr:rowOff>
    </xdr:from>
    <xdr:ext cx="3788230" cy="1294200"/>
    <xdr:sp macro="" textlink="">
      <xdr:nvSpPr>
        <xdr:cNvPr id="11" name="テキスト ボックス 10"/>
        <xdr:cNvSpPr txBox="1"/>
      </xdr:nvSpPr>
      <xdr:spPr>
        <a:xfrm>
          <a:off x="1787236" y="4932218"/>
          <a:ext cx="3788230" cy="12942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400" u="none">
              <a:solidFill>
                <a:sysClr val="windowText" lastClr="000000"/>
              </a:solidFill>
              <a:effectLst/>
              <a:latin typeface="+mn-lt"/>
              <a:ea typeface="+mn-ea"/>
              <a:cs typeface="+mn-cs"/>
            </a:rPr>
            <a:t>時短要請の期間</a:t>
          </a:r>
          <a:r>
            <a:rPr kumimoji="1" lang="ja-JP" altLang="en-US" sz="1400" u="none">
              <a:solidFill>
                <a:sysClr val="windowText" lastClr="000000"/>
              </a:solidFill>
              <a:effectLst/>
              <a:latin typeface="+mn-lt"/>
              <a:ea typeface="+mn-ea"/>
              <a:cs typeface="+mn-cs"/>
            </a:rPr>
            <a:t>（必要に応じ区域）</a:t>
          </a:r>
          <a:r>
            <a:rPr kumimoji="1" lang="ja-JP" altLang="ja-JP" sz="1400" u="none">
              <a:solidFill>
                <a:sysClr val="windowText" lastClr="000000"/>
              </a:solidFill>
              <a:effectLst/>
              <a:latin typeface="+mn-lt"/>
              <a:ea typeface="+mn-ea"/>
              <a:cs typeface="+mn-cs"/>
            </a:rPr>
            <a:t>ごとに</a:t>
          </a:r>
          <a:r>
            <a:rPr kumimoji="1" lang="ja-JP" altLang="en-US" sz="1400" u="none">
              <a:solidFill>
                <a:sysClr val="windowText" lastClr="000000"/>
              </a:solidFill>
              <a:effectLst/>
              <a:latin typeface="+mn-lt"/>
              <a:ea typeface="+mn-ea"/>
              <a:cs typeface="+mn-cs"/>
            </a:rPr>
            <a:t>行を追加して</a:t>
          </a:r>
          <a:r>
            <a:rPr kumimoji="1" lang="ja-JP" altLang="ja-JP" sz="1400" u="none">
              <a:solidFill>
                <a:sysClr val="windowText" lastClr="000000"/>
              </a:solidFill>
              <a:effectLst/>
              <a:latin typeface="+mn-lt"/>
              <a:ea typeface="+mn-ea"/>
              <a:cs typeface="+mn-cs"/>
            </a:rPr>
            <a:t>記載</a:t>
          </a:r>
          <a:r>
            <a:rPr kumimoji="1" lang="ja-JP" altLang="en-US" sz="1400" u="none">
              <a:solidFill>
                <a:sysClr val="windowText" lastClr="000000"/>
              </a:solidFill>
              <a:effectLst/>
              <a:latin typeface="+mn-lt"/>
              <a:ea typeface="+mn-ea"/>
              <a:cs typeface="+mn-cs"/>
            </a:rPr>
            <a:t>してください</a:t>
          </a:r>
          <a:endParaRPr kumimoji="1" lang="en-US" altLang="ja-JP" sz="1400" u="none">
            <a:solidFill>
              <a:sysClr val="windowText" lastClr="000000"/>
            </a:solidFill>
            <a:effectLst/>
            <a:latin typeface="+mn-lt"/>
            <a:ea typeface="+mn-ea"/>
            <a:cs typeface="+mn-cs"/>
          </a:endParaRPr>
        </a:p>
        <a:p>
          <a:r>
            <a:rPr kumimoji="1" lang="ja-JP" altLang="en-US" sz="1400" u="none">
              <a:solidFill>
                <a:sysClr val="windowText" lastClr="000000"/>
              </a:solidFill>
              <a:effectLst/>
              <a:latin typeface="+mn-lt"/>
              <a:ea typeface="+mn-ea"/>
              <a:cs typeface="+mn-cs"/>
            </a:rPr>
            <a:t>（要請期間が延長になった場合でも上書きしないでください）</a:t>
          </a:r>
          <a:endParaRPr kumimoji="1" lang="en-US" altLang="ja-JP" sz="14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12</xdr:col>
      <xdr:colOff>794558</xdr:colOff>
      <xdr:row>0</xdr:row>
      <xdr:rowOff>107372</xdr:rowOff>
    </xdr:from>
    <xdr:to>
      <xdr:col>16</xdr:col>
      <xdr:colOff>1019001</xdr:colOff>
      <xdr:row>4</xdr:row>
      <xdr:rowOff>138545</xdr:rowOff>
    </xdr:to>
    <xdr:sp macro="" textlink="">
      <xdr:nvSpPr>
        <xdr:cNvPr id="2" name="テキスト ボックス 1"/>
        <xdr:cNvSpPr txBox="1"/>
      </xdr:nvSpPr>
      <xdr:spPr>
        <a:xfrm>
          <a:off x="16062267" y="107372"/>
          <a:ext cx="5239789" cy="987137"/>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u="none">
              <a:solidFill>
                <a:srgbClr val="FF0000"/>
              </a:solidFill>
              <a:latin typeface="ＭＳ ゴシック" panose="020B0609070205080204" pitchFamily="49" charset="-128"/>
              <a:ea typeface="ＭＳ ゴシック" panose="020B0609070205080204" pitchFamily="49" charset="-128"/>
            </a:rPr>
            <a:t>全シートに記載されている内容の</a:t>
          </a:r>
          <a:endParaRPr kumimoji="1" lang="en-US" altLang="ja-JP" sz="1800" u="none">
            <a:solidFill>
              <a:srgbClr val="FF0000"/>
            </a:solidFill>
            <a:latin typeface="ＭＳ ゴシック" panose="020B0609070205080204" pitchFamily="49" charset="-128"/>
            <a:ea typeface="ＭＳ ゴシック" panose="020B0609070205080204" pitchFamily="49" charset="-128"/>
          </a:endParaRPr>
        </a:p>
        <a:p>
          <a:r>
            <a:rPr kumimoji="1" lang="ja-JP" altLang="en-US" sz="1800" u="none">
              <a:solidFill>
                <a:srgbClr val="FF0000"/>
              </a:solidFill>
              <a:latin typeface="ＭＳ ゴシック" panose="020B0609070205080204" pitchFamily="49" charset="-128"/>
              <a:ea typeface="ＭＳ ゴシック" panose="020B0609070205080204" pitchFamily="49" charset="-128"/>
            </a:rPr>
            <a:t>総括シートです。</a:t>
          </a:r>
          <a:endParaRPr kumimoji="1" lang="en-US" altLang="ja-JP" sz="1800" u="none">
            <a:solidFill>
              <a:srgbClr val="FF0000"/>
            </a:solidFill>
            <a:latin typeface="ＭＳ ゴシック" panose="020B0609070205080204" pitchFamily="49" charset="-128"/>
            <a:ea typeface="ＭＳ ゴシック" panose="020B0609070205080204" pitchFamily="49" charset="-128"/>
          </a:endParaRPr>
        </a:p>
        <a:p>
          <a:r>
            <a:rPr kumimoji="1" lang="en-US" altLang="ja-JP" sz="1800" u="none">
              <a:solidFill>
                <a:srgbClr val="FF0000"/>
              </a:solidFill>
              <a:latin typeface="ＭＳ ゴシック" panose="020B0609070205080204" pitchFamily="49" charset="-128"/>
              <a:ea typeface="ＭＳ ゴシック" panose="020B0609070205080204" pitchFamily="49" charset="-128"/>
            </a:rPr>
            <a:t>※</a:t>
          </a:r>
          <a:r>
            <a:rPr kumimoji="1" lang="ja-JP" altLang="en-US" sz="1800" u="none">
              <a:solidFill>
                <a:srgbClr val="FF0000"/>
              </a:solidFill>
              <a:latin typeface="ＭＳ ゴシック" panose="020B0609070205080204" pitchFamily="49" charset="-128"/>
              <a:ea typeface="ＭＳ ゴシック" panose="020B0609070205080204" pitchFamily="49" charset="-128"/>
            </a:rPr>
            <a:t>各シートから転記してください。</a:t>
          </a:r>
          <a:endParaRPr kumimoji="1" lang="en-US" altLang="ja-JP" sz="1800" u="none">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526473</xdr:colOff>
      <xdr:row>15</xdr:row>
      <xdr:rowOff>96982</xdr:rowOff>
    </xdr:from>
    <xdr:to>
      <xdr:col>15</xdr:col>
      <xdr:colOff>734291</xdr:colOff>
      <xdr:row>22</xdr:row>
      <xdr:rowOff>138546</xdr:rowOff>
    </xdr:to>
    <xdr:cxnSp macro="">
      <xdr:nvCxnSpPr>
        <xdr:cNvPr id="14" name="直線コネクタ 13"/>
        <xdr:cNvCxnSpPr/>
      </xdr:nvCxnSpPr>
      <xdr:spPr>
        <a:xfrm flipV="1">
          <a:off x="19756582" y="3671455"/>
          <a:ext cx="207818" cy="18980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1177633</xdr:colOff>
      <xdr:row>18</xdr:row>
      <xdr:rowOff>166254</xdr:rowOff>
    </xdr:from>
    <xdr:ext cx="4336473" cy="1594667"/>
    <xdr:sp macro="" textlink="">
      <xdr:nvSpPr>
        <xdr:cNvPr id="13" name="テキスト ボックス 12"/>
        <xdr:cNvSpPr txBox="1"/>
      </xdr:nvSpPr>
      <xdr:spPr>
        <a:xfrm>
          <a:off x="17678397" y="4655127"/>
          <a:ext cx="4336473" cy="159466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u="none">
              <a:solidFill>
                <a:sysClr val="windowText" lastClr="000000"/>
              </a:solidFill>
              <a:effectLst/>
              <a:latin typeface="+mn-lt"/>
              <a:ea typeface="+mn-ea"/>
              <a:cs typeface="+mn-cs"/>
            </a:rPr>
            <a:t>「計画記載用限度額」は、「申請受付前」又は「申請受付中」の時は、０千円となります。</a:t>
          </a:r>
          <a:endParaRPr kumimoji="1" lang="en-US" altLang="ja-JP" sz="1400" u="none">
            <a:solidFill>
              <a:sysClr val="windowText" lastClr="000000"/>
            </a:solidFill>
            <a:effectLst/>
            <a:latin typeface="+mn-lt"/>
            <a:ea typeface="+mn-ea"/>
            <a:cs typeface="+mn-cs"/>
          </a:endParaRPr>
        </a:p>
        <a:p>
          <a:r>
            <a:rPr kumimoji="1" lang="ja-JP" altLang="en-US" sz="1400" u="none">
              <a:solidFill>
                <a:sysClr val="windowText" lastClr="000000"/>
              </a:solidFill>
              <a:effectLst/>
              <a:latin typeface="+mn-lt"/>
              <a:ea typeface="+mn-ea"/>
              <a:cs typeface="+mn-cs"/>
            </a:rPr>
            <a:t>「申請受付終了」後は、実績国負担額を支給率で割り戻した金額が反映されます。（ただし、規模別の場合は、支給率が</a:t>
          </a:r>
          <a:r>
            <a:rPr kumimoji="1" lang="en-US" altLang="ja-JP" sz="1400" u="none">
              <a:solidFill>
                <a:sysClr val="windowText" lastClr="000000"/>
              </a:solidFill>
              <a:effectLst/>
              <a:latin typeface="+mn-lt"/>
              <a:ea typeface="+mn-ea"/>
              <a:cs typeface="+mn-cs"/>
            </a:rPr>
            <a:t>0.90</a:t>
          </a:r>
          <a:r>
            <a:rPr kumimoji="1" lang="ja-JP" altLang="en-US" sz="1400" u="none">
              <a:solidFill>
                <a:sysClr val="windowText" lastClr="000000"/>
              </a:solidFill>
              <a:effectLst/>
              <a:latin typeface="+mn-lt"/>
              <a:ea typeface="+mn-ea"/>
              <a:cs typeface="+mn-cs"/>
            </a:rPr>
            <a:t>を超えた場合に限る。）</a:t>
          </a:r>
          <a:endParaRPr kumimoji="1" lang="en-US" altLang="ja-JP" sz="14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12</xdr:col>
      <xdr:colOff>1163782</xdr:colOff>
      <xdr:row>14</xdr:row>
      <xdr:rowOff>205221</xdr:rowOff>
    </xdr:from>
    <xdr:to>
      <xdr:col>14</xdr:col>
      <xdr:colOff>229466</xdr:colOff>
      <xdr:row>21</xdr:row>
      <xdr:rowOff>0</xdr:rowOff>
    </xdr:to>
    <xdr:cxnSp macro="">
      <xdr:nvCxnSpPr>
        <xdr:cNvPr id="17" name="直線コネクタ 16"/>
        <xdr:cNvCxnSpPr/>
      </xdr:nvCxnSpPr>
      <xdr:spPr>
        <a:xfrm flipV="1">
          <a:off x="16431491" y="3544166"/>
          <a:ext cx="1531793" cy="16512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41564</xdr:colOff>
      <xdr:row>20</xdr:row>
      <xdr:rowOff>180109</xdr:rowOff>
    </xdr:from>
    <xdr:ext cx="4668982" cy="1594667"/>
    <xdr:sp macro="" textlink="">
      <xdr:nvSpPr>
        <xdr:cNvPr id="16" name="テキスト ボックス 15"/>
        <xdr:cNvSpPr txBox="1"/>
      </xdr:nvSpPr>
      <xdr:spPr>
        <a:xfrm>
          <a:off x="12413673" y="5140036"/>
          <a:ext cx="4668982" cy="159466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u="none">
              <a:solidFill>
                <a:sysClr val="windowText" lastClr="000000"/>
              </a:solidFill>
              <a:effectLst/>
              <a:latin typeface="+mn-lt"/>
              <a:ea typeface="+mn-ea"/>
              <a:cs typeface="+mn-cs"/>
            </a:rPr>
            <a:t>「交付限度額（見込）」は、「申請受付前」又は「申請受付中」の時は、想定国負担額となります。</a:t>
          </a:r>
          <a:endParaRPr kumimoji="1" lang="en-US" altLang="ja-JP" sz="1400" u="none">
            <a:solidFill>
              <a:sysClr val="windowText" lastClr="000000"/>
            </a:solidFill>
            <a:effectLst/>
            <a:latin typeface="+mn-lt"/>
            <a:ea typeface="+mn-ea"/>
            <a:cs typeface="+mn-cs"/>
          </a:endParaRPr>
        </a:p>
        <a:p>
          <a:r>
            <a:rPr kumimoji="1" lang="ja-JP" altLang="en-US" sz="1400" u="none">
              <a:solidFill>
                <a:sysClr val="windowText" lastClr="000000"/>
              </a:solidFill>
              <a:effectLst/>
              <a:latin typeface="+mn-lt"/>
              <a:ea typeface="+mn-ea"/>
              <a:cs typeface="+mn-cs"/>
            </a:rPr>
            <a:t>申請受付終了後は、実績国負担額を支給率で割り戻した金額が反映されます。（ただし、規模別の場合は、支給率が</a:t>
          </a:r>
          <a:r>
            <a:rPr kumimoji="1" lang="en-US" altLang="ja-JP" sz="1400" u="none">
              <a:solidFill>
                <a:sysClr val="windowText" lastClr="000000"/>
              </a:solidFill>
              <a:effectLst/>
              <a:latin typeface="+mn-lt"/>
              <a:ea typeface="+mn-ea"/>
              <a:cs typeface="+mn-cs"/>
            </a:rPr>
            <a:t>0.90</a:t>
          </a:r>
          <a:r>
            <a:rPr kumimoji="1" lang="ja-JP" altLang="en-US" sz="1400" u="none">
              <a:solidFill>
                <a:sysClr val="windowText" lastClr="000000"/>
              </a:solidFill>
              <a:effectLst/>
              <a:latin typeface="+mn-lt"/>
              <a:ea typeface="+mn-ea"/>
              <a:cs typeface="+mn-cs"/>
            </a:rPr>
            <a:t>を超えた場合に限る。）</a:t>
          </a:r>
          <a:endParaRPr kumimoji="1" lang="en-US" altLang="ja-JP" sz="14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142875</xdr:colOff>
      <xdr:row>14</xdr:row>
      <xdr:rowOff>104775</xdr:rowOff>
    </xdr:from>
    <xdr:to>
      <xdr:col>1</xdr:col>
      <xdr:colOff>2162175</xdr:colOff>
      <xdr:row>15</xdr:row>
      <xdr:rowOff>314325</xdr:rowOff>
    </xdr:to>
    <xdr:sp macro="" textlink="">
      <xdr:nvSpPr>
        <xdr:cNvPr id="2" name="テキスト ボックス 1"/>
        <xdr:cNvSpPr txBox="1"/>
      </xdr:nvSpPr>
      <xdr:spPr>
        <a:xfrm>
          <a:off x="1762125" y="2876550"/>
          <a:ext cx="201930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対象区域内の食品衛生法上の飲食店営業許可件数を記載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952500</xdr:colOff>
      <xdr:row>7</xdr:row>
      <xdr:rowOff>160020</xdr:rowOff>
    </xdr:from>
    <xdr:to>
      <xdr:col>7</xdr:col>
      <xdr:colOff>30480</xdr:colOff>
      <xdr:row>8</xdr:row>
      <xdr:rowOff>137160</xdr:rowOff>
    </xdr:to>
    <xdr:sp macro="" textlink="">
      <xdr:nvSpPr>
        <xdr:cNvPr id="4" name="テキスト ボックス 3"/>
        <xdr:cNvSpPr txBox="1"/>
      </xdr:nvSpPr>
      <xdr:spPr>
        <a:xfrm>
          <a:off x="6743700" y="571500"/>
          <a:ext cx="2278380"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対象内、対象外総数の総計を記載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1019176</xdr:colOff>
      <xdr:row>10</xdr:row>
      <xdr:rowOff>17961</xdr:rowOff>
    </xdr:from>
    <xdr:to>
      <xdr:col>11</xdr:col>
      <xdr:colOff>1337311</xdr:colOff>
      <xdr:row>13</xdr:row>
      <xdr:rowOff>21771</xdr:rowOff>
    </xdr:to>
    <xdr:sp macro="" textlink="">
      <xdr:nvSpPr>
        <xdr:cNvPr id="5" name="テキスト ボックス 4"/>
        <xdr:cNvSpPr txBox="1"/>
      </xdr:nvSpPr>
      <xdr:spPr>
        <a:xfrm>
          <a:off x="12122605" y="3174818"/>
          <a:ext cx="3080385" cy="534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総額、負担額については自動計算</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列を追加した場合は適宜修正してください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66675</xdr:colOff>
      <xdr:row>14</xdr:row>
      <xdr:rowOff>95250</xdr:rowOff>
    </xdr:from>
    <xdr:to>
      <xdr:col>0</xdr:col>
      <xdr:colOff>1571625</xdr:colOff>
      <xdr:row>15</xdr:row>
      <xdr:rowOff>247650</xdr:rowOff>
    </xdr:to>
    <xdr:sp macro="" textlink="">
      <xdr:nvSpPr>
        <xdr:cNvPr id="6" name="テキスト ボックス 5"/>
        <xdr:cNvSpPr txBox="1"/>
      </xdr:nvSpPr>
      <xdr:spPr>
        <a:xfrm>
          <a:off x="66675" y="2867025"/>
          <a:ext cx="150495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要請ごとの対象区域を記載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152400</xdr:colOff>
      <xdr:row>16</xdr:row>
      <xdr:rowOff>83820</xdr:rowOff>
    </xdr:from>
    <xdr:to>
      <xdr:col>8</xdr:col>
      <xdr:colOff>952500</xdr:colOff>
      <xdr:row>19</xdr:row>
      <xdr:rowOff>320040</xdr:rowOff>
    </xdr:to>
    <xdr:sp macro="" textlink="">
      <xdr:nvSpPr>
        <xdr:cNvPr id="8" name="テキスト ボックス 7"/>
        <xdr:cNvSpPr txBox="1"/>
      </xdr:nvSpPr>
      <xdr:spPr>
        <a:xfrm>
          <a:off x="7048500" y="3543300"/>
          <a:ext cx="3764280" cy="1226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latin typeface="ＭＳ ゴシック" panose="020B0609070205080204" pitchFamily="49" charset="-128"/>
              <a:ea typeface="ＭＳ ゴシック" panose="020B0609070205080204" pitchFamily="49" charset="-128"/>
            </a:rPr>
            <a:t>要請区域内の協力要請推進枠算定対象者について記載</a:t>
          </a:r>
          <a:endParaRPr kumimoji="1" lang="en-US" altLang="ja-JP" sz="1100" u="sng">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例）接待を伴う飲食店に休業要請</a:t>
          </a:r>
          <a:endParaRPr kumimoji="1" lang="en-US" altLang="ja-JP" sz="1100" u="none">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none">
              <a:latin typeface="ＭＳ ゴシック" panose="020B0609070205080204" pitchFamily="49" charset="-128"/>
              <a:ea typeface="ＭＳ ゴシック" panose="020B0609070205080204" pitchFamily="49" charset="-128"/>
            </a:rPr>
            <a:t>→上記の接待を伴う飲食店、酒類の提供を行う飲食店等、</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協力金の算定対象</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となる者は</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u="sng">
              <a:solidFill>
                <a:schemeClr val="dk1"/>
              </a:solidFill>
              <a:effectLst/>
              <a:latin typeface="ＭＳ ゴシック" panose="020B0609070205080204" pitchFamily="49" charset="-128"/>
              <a:ea typeface="ＭＳ ゴシック" panose="020B0609070205080204" pitchFamily="49" charset="-128"/>
              <a:cs typeface="+mn-cs"/>
            </a:rPr>
            <a:t>算定対象</a:t>
          </a:r>
          <a:r>
            <a:rPr kumimoji="1" lang="ja-JP" altLang="en-US" sz="1100" b="0" u="sng">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の欄に記載</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〇「接待を伴う飲食店」「酒類を提供する飲食店」の記載についてはその内訳を記載</a:t>
          </a:r>
          <a:endParaRPr kumimoji="1" lang="en-US" altLang="ja-JP" sz="1100" u="none">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53340</xdr:colOff>
      <xdr:row>12</xdr:row>
      <xdr:rowOff>320040</xdr:rowOff>
    </xdr:from>
    <xdr:to>
      <xdr:col>7</xdr:col>
      <xdr:colOff>327660</xdr:colOff>
      <xdr:row>14</xdr:row>
      <xdr:rowOff>160020</xdr:rowOff>
    </xdr:to>
    <xdr:sp macro="" textlink="">
      <xdr:nvSpPr>
        <xdr:cNvPr id="13" name="テキスト ボックス 12"/>
        <xdr:cNvSpPr txBox="1"/>
      </xdr:nvSpPr>
      <xdr:spPr>
        <a:xfrm>
          <a:off x="6949440" y="2430780"/>
          <a:ext cx="236982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要請内容ごとの期間、日数、一日あたりの金額を記載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43841</xdr:colOff>
      <xdr:row>1</xdr:row>
      <xdr:rowOff>105048</xdr:rowOff>
    </xdr:from>
    <xdr:to>
      <xdr:col>22</xdr:col>
      <xdr:colOff>489611</xdr:colOff>
      <xdr:row>3</xdr:row>
      <xdr:rowOff>143148</xdr:rowOff>
    </xdr:to>
    <xdr:sp macro="" textlink="">
      <xdr:nvSpPr>
        <xdr:cNvPr id="14" name="テキスト ボックス 13"/>
        <xdr:cNvSpPr txBox="1"/>
      </xdr:nvSpPr>
      <xdr:spPr>
        <a:xfrm>
          <a:off x="25899886" y="278230"/>
          <a:ext cx="1121180" cy="505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ゴシック" panose="020B0609070205080204" pitchFamily="49" charset="-128"/>
              <a:ea typeface="ＭＳ ゴシック" panose="020B0609070205080204" pitchFamily="49" charset="-128"/>
            </a:rPr>
            <a:t>記載例</a:t>
          </a:r>
        </a:p>
      </xdr:txBody>
    </xdr:sp>
    <xdr:clientData/>
  </xdr:twoCellAnchor>
  <xdr:twoCellAnchor>
    <xdr:from>
      <xdr:col>9</xdr:col>
      <xdr:colOff>358140</xdr:colOff>
      <xdr:row>16</xdr:row>
      <xdr:rowOff>312420</xdr:rowOff>
    </xdr:from>
    <xdr:to>
      <xdr:col>10</xdr:col>
      <xdr:colOff>1356360</xdr:colOff>
      <xdr:row>19</xdr:row>
      <xdr:rowOff>7620</xdr:rowOff>
    </xdr:to>
    <xdr:sp macro="" textlink="">
      <xdr:nvSpPr>
        <xdr:cNvPr id="16" name="テキスト ボックス 15"/>
        <xdr:cNvSpPr txBox="1"/>
      </xdr:nvSpPr>
      <xdr:spPr>
        <a:xfrm>
          <a:off x="11452860" y="3771900"/>
          <a:ext cx="231648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latin typeface="ＭＳ ゴシック" panose="020B0609070205080204" pitchFamily="49" charset="-128"/>
              <a:ea typeface="ＭＳ ゴシック" panose="020B0609070205080204" pitchFamily="49" charset="-128"/>
            </a:rPr>
            <a:t>要請日数、１日当たりの協力金額については</a:t>
          </a:r>
          <a:r>
            <a:rPr kumimoji="1" lang="ja-JP" altLang="en-US" sz="1100" u="sng">
              <a:latin typeface="ＭＳ ゴシック" panose="020B0609070205080204" pitchFamily="49" charset="-128"/>
              <a:ea typeface="ＭＳ ゴシック" panose="020B0609070205080204" pitchFamily="49" charset="-128"/>
            </a:rPr>
            <a:t>数字のみ入力</a:t>
          </a:r>
          <a:endParaRPr kumimoji="1" lang="en-US" altLang="ja-JP" sz="1100" u="sng">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日、円など単位は入力しない</a:t>
          </a:r>
          <a:endParaRPr kumimoji="1" lang="en-US" altLang="ja-JP" sz="1100" u="none">
            <a:latin typeface="ＭＳ ゴシック" panose="020B0609070205080204" pitchFamily="49" charset="-128"/>
            <a:ea typeface="ＭＳ ゴシック" panose="020B0609070205080204" pitchFamily="49" charset="-128"/>
          </a:endParaRPr>
        </a:p>
        <a:p>
          <a:endParaRPr kumimoji="1" lang="en-US" altLang="ja-JP" sz="1100" u="sng">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701040</xdr:colOff>
      <xdr:row>46</xdr:row>
      <xdr:rowOff>0</xdr:rowOff>
    </xdr:from>
    <xdr:to>
      <xdr:col>8</xdr:col>
      <xdr:colOff>861060</xdr:colOff>
      <xdr:row>48</xdr:row>
      <xdr:rowOff>0</xdr:rowOff>
    </xdr:to>
    <xdr:sp macro="" textlink="">
      <xdr:nvSpPr>
        <xdr:cNvPr id="17" name="テキスト ボックス 16"/>
        <xdr:cNvSpPr txBox="1"/>
      </xdr:nvSpPr>
      <xdr:spPr>
        <a:xfrm>
          <a:off x="7597140" y="13106400"/>
          <a:ext cx="312420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sng">
              <a:latin typeface="ＭＳ ゴシック" panose="020B0609070205080204" pitchFamily="49" charset="-128"/>
              <a:ea typeface="ＭＳ ゴシック" panose="020B0609070205080204" pitchFamily="49" charset="-128"/>
            </a:rPr>
            <a:t>行については要請内容に応じ適宜追加</a:t>
          </a:r>
          <a:endParaRPr kumimoji="1" lang="en-US" altLang="ja-JP" sz="1200" u="sng">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274320</xdr:colOff>
      <xdr:row>33</xdr:row>
      <xdr:rowOff>228600</xdr:rowOff>
    </xdr:from>
    <xdr:to>
      <xdr:col>9</xdr:col>
      <xdr:colOff>662940</xdr:colOff>
      <xdr:row>35</xdr:row>
      <xdr:rowOff>251460</xdr:rowOff>
    </xdr:to>
    <xdr:sp macro="" textlink="">
      <xdr:nvSpPr>
        <xdr:cNvPr id="18" name="テキスト ボックス 17"/>
        <xdr:cNvSpPr txBox="1"/>
      </xdr:nvSpPr>
      <xdr:spPr>
        <a:xfrm>
          <a:off x="7170420" y="9174480"/>
          <a:ext cx="4587240" cy="693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sng">
              <a:latin typeface="ＭＳ ゴシック" panose="020B0609070205080204" pitchFamily="49" charset="-128"/>
              <a:ea typeface="ＭＳ ゴシック" panose="020B0609070205080204" pitchFamily="49" charset="-128"/>
            </a:rPr>
            <a:t>要請区域内の協力要請推進枠算定対象外の者について記載</a:t>
          </a:r>
          <a:endParaRPr kumimoji="1" lang="en-US" altLang="ja-JP" sz="1200" b="0" u="sng">
            <a:latin typeface="ＭＳ ゴシック" panose="020B0609070205080204" pitchFamily="49" charset="-128"/>
            <a:ea typeface="ＭＳ ゴシック" panose="020B0609070205080204" pitchFamily="49" charset="-128"/>
          </a:endParaRPr>
        </a:p>
        <a:p>
          <a:r>
            <a:rPr kumimoji="1" lang="ja-JP" altLang="en-US" sz="1100" b="0">
              <a:latin typeface="ＭＳ ゴシック" panose="020B0609070205080204" pitchFamily="49" charset="-128"/>
              <a:ea typeface="ＭＳ ゴシック" panose="020B0609070205080204" pitchFamily="49" charset="-128"/>
            </a:rPr>
            <a:t>例）対象地区のゲームセンターに対し営業時間短縮要請</a:t>
          </a:r>
          <a:endParaRPr kumimoji="1" lang="en-US" altLang="ja-JP" sz="1100" b="0">
            <a:latin typeface="ＭＳ ゴシック" panose="020B0609070205080204" pitchFamily="49" charset="-128"/>
            <a:ea typeface="ＭＳ ゴシック" panose="020B0609070205080204" pitchFamily="49" charset="-128"/>
          </a:endParaRPr>
        </a:p>
        <a:p>
          <a:r>
            <a:rPr kumimoji="1" lang="ja-JP" altLang="en-US" sz="1100" b="0">
              <a:latin typeface="ＭＳ ゴシック" panose="020B0609070205080204" pitchFamily="49" charset="-128"/>
              <a:ea typeface="ＭＳ ゴシック" panose="020B0609070205080204" pitchFamily="49" charset="-128"/>
            </a:rPr>
            <a:t>→協力金の算定対象とならない者については、</a:t>
          </a:r>
          <a:r>
            <a:rPr kumimoji="1" lang="ja-JP" altLang="en-US" sz="1100" b="0" u="sng">
              <a:latin typeface="ＭＳ ゴシック" panose="020B0609070205080204" pitchFamily="49" charset="-128"/>
              <a:ea typeface="ＭＳ ゴシック" panose="020B0609070205080204" pitchFamily="49" charset="-128"/>
            </a:rPr>
            <a:t>算定対象外</a:t>
          </a:r>
          <a:r>
            <a:rPr kumimoji="1" lang="ja-JP" altLang="en-US" sz="1100" b="0">
              <a:latin typeface="ＭＳ ゴシック" panose="020B0609070205080204" pitchFamily="49" charset="-128"/>
              <a:ea typeface="ＭＳ ゴシック" panose="020B0609070205080204" pitchFamily="49" charset="-128"/>
            </a:rPr>
            <a:t>の欄に記載</a:t>
          </a:r>
          <a:endParaRPr kumimoji="1" lang="en-US" altLang="ja-JP" sz="1100" b="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95596</xdr:colOff>
      <xdr:row>18</xdr:row>
      <xdr:rowOff>191193</xdr:rowOff>
    </xdr:from>
    <xdr:to>
      <xdr:col>19</xdr:col>
      <xdr:colOff>484216</xdr:colOff>
      <xdr:row>20</xdr:row>
      <xdr:rowOff>14548</xdr:rowOff>
    </xdr:to>
    <xdr:sp macro="" textlink="">
      <xdr:nvSpPr>
        <xdr:cNvPr id="12" name="テキスト ボックス 11"/>
        <xdr:cNvSpPr txBox="1"/>
      </xdr:nvSpPr>
      <xdr:spPr>
        <a:xfrm>
          <a:off x="20912051" y="5646420"/>
          <a:ext cx="2899756" cy="464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latin typeface="ＭＳ ゴシック" panose="020B0609070205080204" pitchFamily="49" charset="-128"/>
              <a:ea typeface="ＭＳ ゴシック" panose="020B0609070205080204" pitchFamily="49" charset="-128"/>
            </a:rPr>
            <a:t>対象内の内訳の実績値についてはわかる範囲で記載</a:t>
          </a:r>
          <a:endParaRPr kumimoji="1" lang="en-US" altLang="ja-JP" sz="1100" u="none">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7916</xdr:colOff>
      <xdr:row>17</xdr:row>
      <xdr:rowOff>200892</xdr:rowOff>
    </xdr:from>
    <xdr:ext cx="3788230" cy="1294200"/>
    <xdr:sp macro="" textlink="">
      <xdr:nvSpPr>
        <xdr:cNvPr id="20" name="テキスト ボックス 19"/>
        <xdr:cNvSpPr txBox="1"/>
      </xdr:nvSpPr>
      <xdr:spPr>
        <a:xfrm>
          <a:off x="7916" y="5340928"/>
          <a:ext cx="3788230" cy="12942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400" u="none">
              <a:solidFill>
                <a:sysClr val="windowText" lastClr="000000"/>
              </a:solidFill>
              <a:effectLst/>
              <a:latin typeface="+mn-lt"/>
              <a:ea typeface="+mn-ea"/>
              <a:cs typeface="+mn-cs"/>
            </a:rPr>
            <a:t>時短要請の期間</a:t>
          </a:r>
          <a:r>
            <a:rPr kumimoji="1" lang="ja-JP" altLang="en-US" sz="1400" u="none">
              <a:solidFill>
                <a:sysClr val="windowText" lastClr="000000"/>
              </a:solidFill>
              <a:effectLst/>
              <a:latin typeface="+mn-lt"/>
              <a:ea typeface="+mn-ea"/>
              <a:cs typeface="+mn-cs"/>
            </a:rPr>
            <a:t>（必要に応じ区域）</a:t>
          </a:r>
          <a:r>
            <a:rPr kumimoji="1" lang="ja-JP" altLang="ja-JP" sz="1400" u="none">
              <a:solidFill>
                <a:sysClr val="windowText" lastClr="000000"/>
              </a:solidFill>
              <a:effectLst/>
              <a:latin typeface="+mn-lt"/>
              <a:ea typeface="+mn-ea"/>
              <a:cs typeface="+mn-cs"/>
            </a:rPr>
            <a:t>ごとに</a:t>
          </a:r>
          <a:r>
            <a:rPr kumimoji="1" lang="ja-JP" altLang="en-US" sz="1400" u="none">
              <a:solidFill>
                <a:sysClr val="windowText" lastClr="000000"/>
              </a:solidFill>
              <a:effectLst/>
              <a:latin typeface="+mn-lt"/>
              <a:ea typeface="+mn-ea"/>
              <a:cs typeface="+mn-cs"/>
            </a:rPr>
            <a:t>行を追加して</a:t>
          </a:r>
          <a:r>
            <a:rPr kumimoji="1" lang="ja-JP" altLang="ja-JP" sz="1400" u="none">
              <a:solidFill>
                <a:sysClr val="windowText" lastClr="000000"/>
              </a:solidFill>
              <a:effectLst/>
              <a:latin typeface="+mn-lt"/>
              <a:ea typeface="+mn-ea"/>
              <a:cs typeface="+mn-cs"/>
            </a:rPr>
            <a:t>記載</a:t>
          </a:r>
          <a:r>
            <a:rPr kumimoji="1" lang="ja-JP" altLang="en-US" sz="1400" u="none">
              <a:solidFill>
                <a:sysClr val="windowText" lastClr="000000"/>
              </a:solidFill>
              <a:effectLst/>
              <a:latin typeface="+mn-lt"/>
              <a:ea typeface="+mn-ea"/>
              <a:cs typeface="+mn-cs"/>
            </a:rPr>
            <a:t>してください</a:t>
          </a:r>
          <a:endParaRPr kumimoji="1" lang="en-US" altLang="ja-JP" sz="1400" u="none">
            <a:solidFill>
              <a:sysClr val="windowText" lastClr="000000"/>
            </a:solidFill>
            <a:effectLst/>
            <a:latin typeface="+mn-lt"/>
            <a:ea typeface="+mn-ea"/>
            <a:cs typeface="+mn-cs"/>
          </a:endParaRPr>
        </a:p>
        <a:p>
          <a:r>
            <a:rPr kumimoji="1" lang="ja-JP" altLang="en-US" sz="1400" u="none">
              <a:solidFill>
                <a:sysClr val="windowText" lastClr="000000"/>
              </a:solidFill>
              <a:effectLst/>
              <a:latin typeface="+mn-lt"/>
              <a:ea typeface="+mn-ea"/>
              <a:cs typeface="+mn-cs"/>
            </a:rPr>
            <a:t>（要請期間が延長になった場合でも上書きしないでください）</a:t>
          </a:r>
          <a:endParaRPr kumimoji="1" lang="en-US" altLang="ja-JP" sz="14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656854</xdr:colOff>
      <xdr:row>1</xdr:row>
      <xdr:rowOff>142257</xdr:rowOff>
    </xdr:from>
    <xdr:ext cx="3250128" cy="693267"/>
    <xdr:sp macro="" textlink="">
      <xdr:nvSpPr>
        <xdr:cNvPr id="21" name="テキスト ボックス 20"/>
        <xdr:cNvSpPr txBox="1"/>
      </xdr:nvSpPr>
      <xdr:spPr>
        <a:xfrm>
          <a:off x="10521290" y="322366"/>
          <a:ext cx="3250128" cy="69326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u="none">
              <a:solidFill>
                <a:sysClr val="windowText" lastClr="000000"/>
              </a:solidFill>
              <a:effectLst/>
              <a:latin typeface="+mn-lt"/>
              <a:ea typeface="+mn-ea"/>
              <a:cs typeface="+mn-cs"/>
            </a:rPr>
            <a:t>協力金の支給単位で記載してください</a:t>
          </a:r>
          <a:endParaRPr kumimoji="1" lang="en-US" altLang="ja-JP" sz="1400" u="none">
            <a:solidFill>
              <a:sysClr val="windowText" lastClr="000000"/>
            </a:solidFill>
            <a:effectLst/>
            <a:latin typeface="+mn-lt"/>
            <a:ea typeface="+mn-ea"/>
            <a:cs typeface="+mn-cs"/>
          </a:endParaRPr>
        </a:p>
        <a:p>
          <a:r>
            <a:rPr kumimoji="1" lang="ja-JP" altLang="en-US" sz="1400" u="none">
              <a:solidFill>
                <a:sysClr val="windowText" lastClr="000000"/>
              </a:solidFill>
              <a:effectLst/>
              <a:latin typeface="+mn-lt"/>
              <a:ea typeface="+mn-ea"/>
              <a:cs typeface="+mn-cs"/>
            </a:rPr>
            <a:t>（店舗ごと支給の場合は店舗単位）</a:t>
          </a:r>
          <a:endParaRPr kumimoji="1" lang="en-US" altLang="ja-JP" sz="14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10</xdr:col>
      <xdr:colOff>1275362</xdr:colOff>
      <xdr:row>2</xdr:row>
      <xdr:rowOff>77624</xdr:rowOff>
    </xdr:from>
    <xdr:to>
      <xdr:col>16</xdr:col>
      <xdr:colOff>432954</xdr:colOff>
      <xdr:row>7</xdr:row>
      <xdr:rowOff>311727</xdr:rowOff>
    </xdr:to>
    <xdr:cxnSp macro="">
      <xdr:nvCxnSpPr>
        <xdr:cNvPr id="7" name="直線コネクタ 6"/>
        <xdr:cNvCxnSpPr/>
      </xdr:nvCxnSpPr>
      <xdr:spPr>
        <a:xfrm>
          <a:off x="13709817" y="493260"/>
          <a:ext cx="5859728" cy="15849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653143</xdr:colOff>
      <xdr:row>3</xdr:row>
      <xdr:rowOff>31691</xdr:rowOff>
    </xdr:from>
    <xdr:to>
      <xdr:col>8</xdr:col>
      <xdr:colOff>656854</xdr:colOff>
      <xdr:row>7</xdr:row>
      <xdr:rowOff>312971</xdr:rowOff>
    </xdr:to>
    <xdr:cxnSp macro="">
      <xdr:nvCxnSpPr>
        <xdr:cNvPr id="22" name="直線コネクタ 21"/>
        <xdr:cNvCxnSpPr>
          <a:endCxn id="21" idx="1"/>
        </xdr:cNvCxnSpPr>
      </xdr:nvCxnSpPr>
      <xdr:spPr>
        <a:xfrm flipV="1">
          <a:off x="6444343" y="669000"/>
          <a:ext cx="4076947" cy="14173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1959430</xdr:colOff>
      <xdr:row>3</xdr:row>
      <xdr:rowOff>31691</xdr:rowOff>
    </xdr:from>
    <xdr:to>
      <xdr:col>8</xdr:col>
      <xdr:colOff>656854</xdr:colOff>
      <xdr:row>7</xdr:row>
      <xdr:rowOff>285750</xdr:rowOff>
    </xdr:to>
    <xdr:cxnSp macro="">
      <xdr:nvCxnSpPr>
        <xdr:cNvPr id="23" name="直線コネクタ 22"/>
        <xdr:cNvCxnSpPr>
          <a:stCxn id="21" idx="1"/>
        </xdr:cNvCxnSpPr>
      </xdr:nvCxnSpPr>
      <xdr:spPr>
        <a:xfrm flipH="1">
          <a:off x="3580412" y="669000"/>
          <a:ext cx="6940878" cy="13901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xdr:colOff>
      <xdr:row>25</xdr:row>
      <xdr:rowOff>320040</xdr:rowOff>
    </xdr:from>
    <xdr:to>
      <xdr:col>7</xdr:col>
      <xdr:colOff>327660</xdr:colOff>
      <xdr:row>27</xdr:row>
      <xdr:rowOff>160020</xdr:rowOff>
    </xdr:to>
    <xdr:sp macro="" textlink="">
      <xdr:nvSpPr>
        <xdr:cNvPr id="24" name="テキスト ボックス 23"/>
        <xdr:cNvSpPr txBox="1"/>
      </xdr:nvSpPr>
      <xdr:spPr>
        <a:xfrm>
          <a:off x="6963295" y="3783676"/>
          <a:ext cx="2369820" cy="515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要請内容ごとの期間、日数、一日あたりの金額を記載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53340</xdr:colOff>
      <xdr:row>38</xdr:row>
      <xdr:rowOff>320040</xdr:rowOff>
    </xdr:from>
    <xdr:to>
      <xdr:col>7</xdr:col>
      <xdr:colOff>327660</xdr:colOff>
      <xdr:row>40</xdr:row>
      <xdr:rowOff>160020</xdr:rowOff>
    </xdr:to>
    <xdr:sp macro="" textlink="">
      <xdr:nvSpPr>
        <xdr:cNvPr id="25" name="テキスト ボックス 24"/>
        <xdr:cNvSpPr txBox="1"/>
      </xdr:nvSpPr>
      <xdr:spPr>
        <a:xfrm>
          <a:off x="6963295" y="7870767"/>
          <a:ext cx="2369820" cy="498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要請内容ごとの期間、日数、一日あたりの金額を記載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1289217</xdr:colOff>
      <xdr:row>2</xdr:row>
      <xdr:rowOff>74161</xdr:rowOff>
    </xdr:from>
    <xdr:to>
      <xdr:col>13</xdr:col>
      <xdr:colOff>727363</xdr:colOff>
      <xdr:row>7</xdr:row>
      <xdr:rowOff>294409</xdr:rowOff>
    </xdr:to>
    <xdr:cxnSp macro="">
      <xdr:nvCxnSpPr>
        <xdr:cNvPr id="27" name="直線コネクタ 26"/>
        <xdr:cNvCxnSpPr/>
      </xdr:nvCxnSpPr>
      <xdr:spPr>
        <a:xfrm>
          <a:off x="13723672" y="489797"/>
          <a:ext cx="2780555" cy="15710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789710</xdr:colOff>
      <xdr:row>5</xdr:row>
      <xdr:rowOff>138546</xdr:rowOff>
    </xdr:from>
    <xdr:to>
      <xdr:col>21</xdr:col>
      <xdr:colOff>110837</xdr:colOff>
      <xdr:row>7</xdr:row>
      <xdr:rowOff>304800</xdr:rowOff>
    </xdr:to>
    <xdr:cxnSp macro="">
      <xdr:nvCxnSpPr>
        <xdr:cNvPr id="28" name="直線コネクタ 27"/>
        <xdr:cNvCxnSpPr/>
      </xdr:nvCxnSpPr>
      <xdr:spPr>
        <a:xfrm flipH="1" flipV="1">
          <a:off x="25339965" y="1302328"/>
          <a:ext cx="581890" cy="7758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512619</xdr:colOff>
      <xdr:row>12</xdr:row>
      <xdr:rowOff>235528</xdr:rowOff>
    </xdr:from>
    <xdr:to>
      <xdr:col>15</xdr:col>
      <xdr:colOff>304801</xdr:colOff>
      <xdr:row>13</xdr:row>
      <xdr:rowOff>193964</xdr:rowOff>
    </xdr:to>
    <xdr:sp macro="" textlink="">
      <xdr:nvSpPr>
        <xdr:cNvPr id="31" name="テキスト ボックス 30"/>
        <xdr:cNvSpPr txBox="1"/>
      </xdr:nvSpPr>
      <xdr:spPr>
        <a:xfrm>
          <a:off x="17733819" y="3699164"/>
          <a:ext cx="1260764"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申請期間を記載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484909</xdr:colOff>
      <xdr:row>12</xdr:row>
      <xdr:rowOff>235527</xdr:rowOff>
    </xdr:from>
    <xdr:to>
      <xdr:col>18</xdr:col>
      <xdr:colOff>512619</xdr:colOff>
      <xdr:row>13</xdr:row>
      <xdr:rowOff>193963</xdr:rowOff>
    </xdr:to>
    <xdr:sp macro="" textlink="">
      <xdr:nvSpPr>
        <xdr:cNvPr id="32" name="テキスト ボックス 31"/>
        <xdr:cNvSpPr txBox="1"/>
      </xdr:nvSpPr>
      <xdr:spPr>
        <a:xfrm>
          <a:off x="21280582" y="3699163"/>
          <a:ext cx="1260764"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支給期間を記載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16</xdr:col>
      <xdr:colOff>831273</xdr:colOff>
      <xdr:row>0</xdr:row>
      <xdr:rowOff>83128</xdr:rowOff>
    </xdr:from>
    <xdr:ext cx="5666509" cy="1316180"/>
    <xdr:sp macro="" textlink="">
      <xdr:nvSpPr>
        <xdr:cNvPr id="30" name="テキスト ボックス 29"/>
        <xdr:cNvSpPr txBox="1"/>
      </xdr:nvSpPr>
      <xdr:spPr>
        <a:xfrm>
          <a:off x="19936691" y="83128"/>
          <a:ext cx="5666509" cy="131618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600" u="none">
              <a:solidFill>
                <a:sysClr val="windowText" lastClr="000000"/>
              </a:solidFill>
              <a:effectLst/>
              <a:latin typeface="ＭＳ ゴシック" panose="020B0609070205080204" pitchFamily="49" charset="-128"/>
              <a:ea typeface="ＭＳ ゴシック" panose="020B0609070205080204" pitchFamily="49" charset="-128"/>
              <a:cs typeface="+mn-cs"/>
            </a:rPr>
            <a:t>申請受付終了後、支給実績の「国負担額」を支給率で割り戻した金額が、支給実績の「国負担額」を支給率で割り戻した金額が、総括シートの「交付限度額（見込）」及び「計画記載用限度額」に反映されます。</a:t>
          </a:r>
        </a:p>
      </xdr:txBody>
    </xdr:sp>
    <xdr:clientData/>
  </xdr:oneCellAnchor>
  <xdr:twoCellAnchor>
    <xdr:from>
      <xdr:col>5</xdr:col>
      <xdr:colOff>53340</xdr:colOff>
      <xdr:row>51</xdr:row>
      <xdr:rowOff>320040</xdr:rowOff>
    </xdr:from>
    <xdr:to>
      <xdr:col>7</xdr:col>
      <xdr:colOff>327660</xdr:colOff>
      <xdr:row>53</xdr:row>
      <xdr:rowOff>160020</xdr:rowOff>
    </xdr:to>
    <xdr:sp macro="" textlink="">
      <xdr:nvSpPr>
        <xdr:cNvPr id="29" name="テキスト ボックス 28"/>
        <xdr:cNvSpPr txBox="1"/>
      </xdr:nvSpPr>
      <xdr:spPr>
        <a:xfrm>
          <a:off x="6963295" y="11957858"/>
          <a:ext cx="2369820" cy="498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要請内容ごとの期間、日数、一日あたりの金額を記載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8</xdr:row>
      <xdr:rowOff>76200</xdr:rowOff>
    </xdr:from>
    <xdr:to>
      <xdr:col>7</xdr:col>
      <xdr:colOff>541020</xdr:colOff>
      <xdr:row>10</xdr:row>
      <xdr:rowOff>0</xdr:rowOff>
    </xdr:to>
    <xdr:sp macro="" textlink="">
      <xdr:nvSpPr>
        <xdr:cNvPr id="2" name="テキスト ボックス 1"/>
        <xdr:cNvSpPr txBox="1"/>
      </xdr:nvSpPr>
      <xdr:spPr>
        <a:xfrm>
          <a:off x="7115175" y="1666875"/>
          <a:ext cx="159829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対象内の総計を記載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8</xdr:row>
      <xdr:rowOff>76200</xdr:rowOff>
    </xdr:from>
    <xdr:to>
      <xdr:col>7</xdr:col>
      <xdr:colOff>541020</xdr:colOff>
      <xdr:row>10</xdr:row>
      <xdr:rowOff>0</xdr:rowOff>
    </xdr:to>
    <xdr:sp macro="" textlink="">
      <xdr:nvSpPr>
        <xdr:cNvPr id="8" name="テキスト ボックス 7"/>
        <xdr:cNvSpPr txBox="1"/>
      </xdr:nvSpPr>
      <xdr:spPr>
        <a:xfrm>
          <a:off x="7109460" y="2263140"/>
          <a:ext cx="160020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対象内の総計を記載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957943</xdr:colOff>
      <xdr:row>1</xdr:row>
      <xdr:rowOff>138544</xdr:rowOff>
    </xdr:from>
    <xdr:to>
      <xdr:col>23</xdr:col>
      <xdr:colOff>311726</xdr:colOff>
      <xdr:row>3</xdr:row>
      <xdr:rowOff>34635</xdr:rowOff>
    </xdr:to>
    <xdr:sp macro="" textlink="">
      <xdr:nvSpPr>
        <xdr:cNvPr id="16" name="テキスト ボックス 15"/>
        <xdr:cNvSpPr txBox="1"/>
      </xdr:nvSpPr>
      <xdr:spPr>
        <a:xfrm>
          <a:off x="26762034" y="311726"/>
          <a:ext cx="1501237"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ＭＳ ゴシック" panose="020B0609070205080204" pitchFamily="49" charset="-128"/>
              <a:ea typeface="ＭＳ ゴシック" panose="020B0609070205080204" pitchFamily="49" charset="-128"/>
            </a:rPr>
            <a:t>記載例</a:t>
          </a:r>
        </a:p>
      </xdr:txBody>
    </xdr:sp>
    <xdr:clientData/>
  </xdr:twoCellAnchor>
  <xdr:twoCellAnchor>
    <xdr:from>
      <xdr:col>6</xdr:col>
      <xdr:colOff>925285</xdr:colOff>
      <xdr:row>22</xdr:row>
      <xdr:rowOff>174172</xdr:rowOff>
    </xdr:from>
    <xdr:to>
      <xdr:col>9</xdr:col>
      <xdr:colOff>387531</xdr:colOff>
      <xdr:row>24</xdr:row>
      <xdr:rowOff>19594</xdr:rowOff>
    </xdr:to>
    <xdr:sp macro="" textlink="">
      <xdr:nvSpPr>
        <xdr:cNvPr id="4" name="テキスト ボックス 3"/>
        <xdr:cNvSpPr txBox="1"/>
      </xdr:nvSpPr>
      <xdr:spPr>
        <a:xfrm>
          <a:off x="8044542" y="5649686"/>
          <a:ext cx="2423160" cy="520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各対象ごとの日数、一日あたりの金額を記載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370114</xdr:colOff>
      <xdr:row>22</xdr:row>
      <xdr:rowOff>108857</xdr:rowOff>
    </xdr:from>
    <xdr:to>
      <xdr:col>3</xdr:col>
      <xdr:colOff>152401</xdr:colOff>
      <xdr:row>23</xdr:row>
      <xdr:rowOff>87087</xdr:rowOff>
    </xdr:to>
    <xdr:sp macro="" textlink="">
      <xdr:nvSpPr>
        <xdr:cNvPr id="5" name="テキスト ボックス 4"/>
        <xdr:cNvSpPr txBox="1"/>
      </xdr:nvSpPr>
      <xdr:spPr>
        <a:xfrm>
          <a:off x="1981200" y="5584371"/>
          <a:ext cx="2111830" cy="315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区分方法、金額について記載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119743</xdr:colOff>
      <xdr:row>14</xdr:row>
      <xdr:rowOff>32657</xdr:rowOff>
    </xdr:from>
    <xdr:to>
      <xdr:col>7</xdr:col>
      <xdr:colOff>424543</xdr:colOff>
      <xdr:row>14</xdr:row>
      <xdr:rowOff>351609</xdr:rowOff>
    </xdr:to>
    <xdr:sp macro="" textlink="">
      <xdr:nvSpPr>
        <xdr:cNvPr id="6" name="テキスト ボックス 5"/>
        <xdr:cNvSpPr txBox="1"/>
      </xdr:nvSpPr>
      <xdr:spPr>
        <a:xfrm>
          <a:off x="6085114" y="2797628"/>
          <a:ext cx="2514600" cy="318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対象内、対象外総数の総計を記載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1077685</xdr:colOff>
      <xdr:row>13</xdr:row>
      <xdr:rowOff>65314</xdr:rowOff>
    </xdr:from>
    <xdr:to>
      <xdr:col>12</xdr:col>
      <xdr:colOff>1395820</xdr:colOff>
      <xdr:row>14</xdr:row>
      <xdr:rowOff>216082</xdr:rowOff>
    </xdr:to>
    <xdr:sp macro="" textlink="">
      <xdr:nvSpPr>
        <xdr:cNvPr id="7" name="テキスト ボックス 6"/>
        <xdr:cNvSpPr txBox="1"/>
      </xdr:nvSpPr>
      <xdr:spPr>
        <a:xfrm>
          <a:off x="12551228" y="2438400"/>
          <a:ext cx="3072221" cy="5426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総額、負担額については自動計算</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列を追加した場合は適宜修正してください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707571</xdr:colOff>
      <xdr:row>22</xdr:row>
      <xdr:rowOff>97971</xdr:rowOff>
    </xdr:from>
    <xdr:to>
      <xdr:col>11</xdr:col>
      <xdr:colOff>315685</xdr:colOff>
      <xdr:row>24</xdr:row>
      <xdr:rowOff>113211</xdr:rowOff>
    </xdr:to>
    <xdr:sp macro="" textlink="">
      <xdr:nvSpPr>
        <xdr:cNvPr id="9" name="テキスト ボックス 8"/>
        <xdr:cNvSpPr txBox="1"/>
      </xdr:nvSpPr>
      <xdr:spPr>
        <a:xfrm>
          <a:off x="10787742" y="5573485"/>
          <a:ext cx="2307772" cy="690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latin typeface="ＭＳ ゴシック" panose="020B0609070205080204" pitchFamily="49" charset="-128"/>
              <a:ea typeface="ＭＳ ゴシック" panose="020B0609070205080204" pitchFamily="49" charset="-128"/>
            </a:rPr>
            <a:t>要請日数、１日当たりの協力金額については</a:t>
          </a:r>
          <a:r>
            <a:rPr kumimoji="1" lang="ja-JP" altLang="en-US" sz="1100" u="sng">
              <a:latin typeface="ＭＳ ゴシック" panose="020B0609070205080204" pitchFamily="49" charset="-128"/>
              <a:ea typeface="ＭＳ ゴシック" panose="020B0609070205080204" pitchFamily="49" charset="-128"/>
            </a:rPr>
            <a:t>数字のみ入力</a:t>
          </a:r>
          <a:endParaRPr kumimoji="1" lang="en-US" altLang="ja-JP" sz="1100" u="sng">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日、円など単位は入力しない</a:t>
          </a:r>
          <a:endParaRPr kumimoji="1" lang="en-US" altLang="ja-JP" sz="1100" u="none">
            <a:latin typeface="ＭＳ ゴシック" panose="020B0609070205080204" pitchFamily="49" charset="-128"/>
            <a:ea typeface="ＭＳ ゴシック" panose="020B0609070205080204" pitchFamily="49" charset="-128"/>
          </a:endParaRPr>
        </a:p>
        <a:p>
          <a:endParaRPr kumimoji="1" lang="en-US" altLang="ja-JP" sz="1100" u="sng">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228600</xdr:colOff>
      <xdr:row>27</xdr:row>
      <xdr:rowOff>250371</xdr:rowOff>
    </xdr:from>
    <xdr:to>
      <xdr:col>9</xdr:col>
      <xdr:colOff>746760</xdr:colOff>
      <xdr:row>29</xdr:row>
      <xdr:rowOff>273231</xdr:rowOff>
    </xdr:to>
    <xdr:sp macro="" textlink="">
      <xdr:nvSpPr>
        <xdr:cNvPr id="10" name="テキスト ボックス 9"/>
        <xdr:cNvSpPr txBox="1"/>
      </xdr:nvSpPr>
      <xdr:spPr>
        <a:xfrm>
          <a:off x="6193971" y="7391400"/>
          <a:ext cx="4632960" cy="697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sng">
              <a:latin typeface="ＭＳ ゴシック" panose="020B0609070205080204" pitchFamily="49" charset="-128"/>
              <a:ea typeface="ＭＳ ゴシック" panose="020B0609070205080204" pitchFamily="49" charset="-128"/>
            </a:rPr>
            <a:t>要請区域内の協力要請推進枠算定対象外の者について記載</a:t>
          </a:r>
          <a:endParaRPr kumimoji="1" lang="en-US" altLang="ja-JP" sz="1200" b="0" u="sng">
            <a:latin typeface="ＭＳ ゴシック" panose="020B0609070205080204" pitchFamily="49" charset="-128"/>
            <a:ea typeface="ＭＳ ゴシック" panose="020B0609070205080204" pitchFamily="49" charset="-128"/>
          </a:endParaRPr>
        </a:p>
        <a:p>
          <a:r>
            <a:rPr kumimoji="1" lang="ja-JP" altLang="en-US" sz="1100" b="0">
              <a:latin typeface="ＭＳ ゴシック" panose="020B0609070205080204" pitchFamily="49" charset="-128"/>
              <a:ea typeface="ＭＳ ゴシック" panose="020B0609070205080204" pitchFamily="49" charset="-128"/>
            </a:rPr>
            <a:t>例）対象地区のゲームセンターに対し営業時間短縮要請</a:t>
          </a:r>
          <a:endParaRPr kumimoji="1" lang="en-US" altLang="ja-JP" sz="1100" b="0">
            <a:latin typeface="ＭＳ ゴシック" panose="020B0609070205080204" pitchFamily="49" charset="-128"/>
            <a:ea typeface="ＭＳ ゴシック" panose="020B0609070205080204" pitchFamily="49" charset="-128"/>
          </a:endParaRPr>
        </a:p>
        <a:p>
          <a:r>
            <a:rPr kumimoji="1" lang="ja-JP" altLang="en-US" sz="1100" b="0">
              <a:latin typeface="ＭＳ ゴシック" panose="020B0609070205080204" pitchFamily="49" charset="-128"/>
              <a:ea typeface="ＭＳ ゴシック" panose="020B0609070205080204" pitchFamily="49" charset="-128"/>
            </a:rPr>
            <a:t>→協力金の算定対象とならない者については、</a:t>
          </a:r>
          <a:r>
            <a:rPr kumimoji="1" lang="ja-JP" altLang="en-US" sz="1100" b="0" u="sng">
              <a:latin typeface="ＭＳ ゴシック" panose="020B0609070205080204" pitchFamily="49" charset="-128"/>
              <a:ea typeface="ＭＳ ゴシック" panose="020B0609070205080204" pitchFamily="49" charset="-128"/>
            </a:rPr>
            <a:t>算定対象外</a:t>
          </a:r>
          <a:r>
            <a:rPr kumimoji="1" lang="ja-JP" altLang="en-US" sz="1100" b="0">
              <a:latin typeface="ＭＳ ゴシック" panose="020B0609070205080204" pitchFamily="49" charset="-128"/>
              <a:ea typeface="ＭＳ ゴシック" panose="020B0609070205080204" pitchFamily="49" charset="-128"/>
            </a:rPr>
            <a:t>の欄に記載</a:t>
          </a:r>
          <a:endParaRPr kumimoji="1" lang="en-US" altLang="ja-JP" sz="1100" b="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947057</xdr:colOff>
      <xdr:row>40</xdr:row>
      <xdr:rowOff>195942</xdr:rowOff>
    </xdr:from>
    <xdr:to>
      <xdr:col>9</xdr:col>
      <xdr:colOff>1109255</xdr:colOff>
      <xdr:row>42</xdr:row>
      <xdr:rowOff>195942</xdr:rowOff>
    </xdr:to>
    <xdr:sp macro="" textlink="">
      <xdr:nvSpPr>
        <xdr:cNvPr id="11" name="テキスト ボックス 10"/>
        <xdr:cNvSpPr txBox="1"/>
      </xdr:nvSpPr>
      <xdr:spPr>
        <a:xfrm>
          <a:off x="8066314" y="11527971"/>
          <a:ext cx="3123112" cy="674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sng">
              <a:latin typeface="ＭＳ ゴシック" panose="020B0609070205080204" pitchFamily="49" charset="-128"/>
              <a:ea typeface="ＭＳ ゴシック" panose="020B0609070205080204" pitchFamily="49" charset="-128"/>
            </a:rPr>
            <a:t>行については要請内容に応じ適宜追加</a:t>
          </a:r>
          <a:endParaRPr kumimoji="1" lang="en-US" altLang="ja-JP" sz="1200" u="sng">
            <a:latin typeface="ＭＳ ゴシック" panose="020B0609070205080204" pitchFamily="49" charset="-128"/>
            <a:ea typeface="ＭＳ ゴシック" panose="020B0609070205080204" pitchFamily="49" charset="-128"/>
          </a:endParaRPr>
        </a:p>
      </xdr:txBody>
    </xdr:sp>
    <xdr:clientData/>
  </xdr:twoCellAnchor>
  <xdr:oneCellAnchor>
    <xdr:from>
      <xdr:col>13</xdr:col>
      <xdr:colOff>299358</xdr:colOff>
      <xdr:row>0</xdr:row>
      <xdr:rowOff>178130</xdr:rowOff>
    </xdr:from>
    <xdr:ext cx="5457206" cy="1892826"/>
    <xdr:sp macro="" textlink="">
      <xdr:nvSpPr>
        <xdr:cNvPr id="12" name="テキスト ボックス 11"/>
        <xdr:cNvSpPr txBox="1"/>
      </xdr:nvSpPr>
      <xdr:spPr>
        <a:xfrm>
          <a:off x="15996558" y="178130"/>
          <a:ext cx="5457206" cy="189282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要請期間ごとに１シートにまとめる</a:t>
          </a:r>
          <a:endParaRPr kumimoji="1" lang="en-US" altLang="ja-JP" sz="18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期間が複数となる場合には別シートを作成</a:t>
          </a:r>
          <a:endParaRPr kumimoji="1" lang="en-US" altLang="ja-JP" sz="18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（要請期間が延長になった場合でも上書きしないでください）</a:t>
          </a:r>
        </a:p>
        <a:p>
          <a:endParaRPr kumimoji="1" lang="en-US" altLang="ja-JP" sz="18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800" u="sng">
              <a:solidFill>
                <a:sysClr val="windowText" lastClr="000000"/>
              </a:solidFill>
              <a:latin typeface="ＭＳ ゴシック" panose="020B0609070205080204" pitchFamily="49" charset="-128"/>
              <a:ea typeface="ＭＳ ゴシック" panose="020B0609070205080204" pitchFamily="49" charset="-128"/>
            </a:rPr>
            <a:t>総括シートに各シートの「合計額」を転記</a:t>
          </a:r>
          <a:endParaRPr kumimoji="1" lang="en-US" altLang="ja-JP" sz="1800"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968829</xdr:colOff>
      <xdr:row>26</xdr:row>
      <xdr:rowOff>239487</xdr:rowOff>
    </xdr:from>
    <xdr:to>
      <xdr:col>12</xdr:col>
      <xdr:colOff>968828</xdr:colOff>
      <xdr:row>28</xdr:row>
      <xdr:rowOff>86591</xdr:rowOff>
    </xdr:to>
    <xdr:sp macro="" textlink="">
      <xdr:nvSpPr>
        <xdr:cNvPr id="13" name="テキスト ボックス 12"/>
        <xdr:cNvSpPr txBox="1"/>
      </xdr:nvSpPr>
      <xdr:spPr>
        <a:xfrm>
          <a:off x="11048011" y="6993578"/>
          <a:ext cx="4156362" cy="505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u="sng">
              <a:latin typeface="ＭＳ ゴシック" panose="020B0609070205080204" pitchFamily="49" charset="-128"/>
              <a:ea typeface="ＭＳ ゴシック" panose="020B0609070205080204" pitchFamily="49" charset="-128"/>
            </a:rPr>
            <a:t>それぞれ実績の件数、総額を記載</a:t>
          </a:r>
          <a:endParaRPr kumimoji="1" lang="en-US" altLang="ja-JP" sz="1600" u="sng">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1201881</xdr:colOff>
      <xdr:row>24</xdr:row>
      <xdr:rowOff>180108</xdr:rowOff>
    </xdr:from>
    <xdr:ext cx="4502726" cy="1426031"/>
    <xdr:sp macro="" textlink="">
      <xdr:nvSpPr>
        <xdr:cNvPr id="15" name="テキスト ボックス 14"/>
        <xdr:cNvSpPr txBox="1"/>
      </xdr:nvSpPr>
      <xdr:spPr>
        <a:xfrm>
          <a:off x="22565590" y="6317672"/>
          <a:ext cx="4502726" cy="142603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600" u="sng">
              <a:solidFill>
                <a:sysClr val="windowText" lastClr="000000"/>
              </a:solidFill>
              <a:latin typeface="ＭＳ ゴシック" panose="020B0609070205080204" pitchFamily="49" charset="-128"/>
              <a:ea typeface="ＭＳ ゴシック" panose="020B0609070205080204" pitchFamily="49" charset="-128"/>
            </a:rPr>
            <a:t>実績値の入力について</a:t>
          </a:r>
          <a:endParaRPr kumimoji="1" lang="en-US" altLang="ja-JP" sz="1600" u="sng">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600" u="none">
              <a:solidFill>
                <a:sysClr val="windowText" lastClr="000000"/>
              </a:solidFill>
              <a:latin typeface="ＭＳ ゴシック" panose="020B0609070205080204" pitchFamily="49" charset="-128"/>
              <a:ea typeface="ＭＳ ゴシック" panose="020B0609070205080204" pitchFamily="49" charset="-128"/>
            </a:rPr>
            <a:t>売上高</a:t>
          </a:r>
          <a:r>
            <a:rPr kumimoji="1" lang="en-US" altLang="ja-JP" sz="1600" u="none">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600" u="none">
              <a:solidFill>
                <a:sysClr val="windowText" lastClr="000000"/>
              </a:solidFill>
              <a:latin typeface="ＭＳ ゴシック" panose="020B0609070205080204" pitchFamily="49" charset="-128"/>
              <a:ea typeface="ＭＳ ゴシック" panose="020B0609070205080204" pitchFamily="49" charset="-128"/>
            </a:rPr>
            <a:t>万以下及び売上高</a:t>
          </a:r>
          <a:r>
            <a:rPr kumimoji="1" lang="en-US" altLang="ja-JP" sz="1600" u="none">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600" u="none">
              <a:solidFill>
                <a:sysClr val="windowText" lastClr="000000"/>
              </a:solidFill>
              <a:latin typeface="ＭＳ ゴシック" panose="020B0609070205080204" pitchFamily="49" charset="-128"/>
              <a:ea typeface="ＭＳ ゴシック" panose="020B0609070205080204" pitchFamily="49" charset="-128"/>
            </a:rPr>
            <a:t>万超については、</a:t>
          </a:r>
          <a:endParaRPr kumimoji="1" lang="en-US" altLang="ja-JP" sz="1600" u="none">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600" u="none">
              <a:solidFill>
                <a:sysClr val="windowText" lastClr="000000"/>
              </a:solidFill>
              <a:latin typeface="ＭＳ ゴシック" panose="020B0609070205080204" pitchFamily="49" charset="-128"/>
              <a:ea typeface="ＭＳ ゴシック" panose="020B0609070205080204" pitchFamily="49" charset="-128"/>
            </a:rPr>
            <a:t>「総額」が自動計算されます。</a:t>
          </a:r>
          <a:endParaRPr kumimoji="1" lang="en-US" altLang="ja-JP" sz="1600" u="none">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600" u="none">
              <a:solidFill>
                <a:sysClr val="windowText" lastClr="000000"/>
              </a:solidFill>
              <a:latin typeface="ＭＳ ゴシック" panose="020B0609070205080204" pitchFamily="49" charset="-128"/>
              <a:ea typeface="ＭＳ ゴシック" panose="020B0609070205080204" pitchFamily="49" charset="-128"/>
            </a:rPr>
            <a:t>売上高</a:t>
          </a:r>
          <a:r>
            <a:rPr kumimoji="1" lang="en-US" altLang="ja-JP" sz="1600" u="none">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600" u="none">
              <a:solidFill>
                <a:sysClr val="windowText" lastClr="000000"/>
              </a:solidFill>
              <a:latin typeface="ＭＳ ゴシック" panose="020B0609070205080204" pitchFamily="49" charset="-128"/>
              <a:ea typeface="ＭＳ ゴシック" panose="020B0609070205080204" pitchFamily="49" charset="-128"/>
            </a:rPr>
            <a:t>万超</a:t>
          </a:r>
          <a:r>
            <a:rPr kumimoji="1" lang="en-US" altLang="ja-JP" sz="1600" u="none">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600" u="none">
              <a:solidFill>
                <a:sysClr val="windowText" lastClr="000000"/>
              </a:solidFill>
              <a:latin typeface="ＭＳ ゴシック" panose="020B0609070205080204" pitchFamily="49" charset="-128"/>
              <a:ea typeface="ＭＳ ゴシック" panose="020B0609070205080204" pitchFamily="49" charset="-128"/>
            </a:rPr>
            <a:t>万以下及び大企業については、「総額」を手入力してください。</a:t>
          </a:r>
        </a:p>
      </xdr:txBody>
    </xdr:sp>
    <xdr:clientData/>
  </xdr:oneCellAnchor>
  <xdr:twoCellAnchor>
    <xdr:from>
      <xdr:col>2</xdr:col>
      <xdr:colOff>571501</xdr:colOff>
      <xdr:row>5</xdr:row>
      <xdr:rowOff>181530</xdr:rowOff>
    </xdr:from>
    <xdr:to>
      <xdr:col>9</xdr:col>
      <xdr:colOff>432955</xdr:colOff>
      <xdr:row>14</xdr:row>
      <xdr:rowOff>342963</xdr:rowOff>
    </xdr:to>
    <xdr:cxnSp macro="">
      <xdr:nvCxnSpPr>
        <xdr:cNvPr id="20" name="直線コネクタ 19"/>
        <xdr:cNvCxnSpPr/>
      </xdr:nvCxnSpPr>
      <xdr:spPr>
        <a:xfrm flipH="1">
          <a:off x="3567546" y="1618939"/>
          <a:ext cx="6944591" cy="14776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966354</xdr:colOff>
      <xdr:row>5</xdr:row>
      <xdr:rowOff>181530</xdr:rowOff>
    </xdr:from>
    <xdr:to>
      <xdr:col>9</xdr:col>
      <xdr:colOff>432955</xdr:colOff>
      <xdr:row>14</xdr:row>
      <xdr:rowOff>287545</xdr:rowOff>
    </xdr:to>
    <xdr:cxnSp macro="">
      <xdr:nvCxnSpPr>
        <xdr:cNvPr id="21" name="直線コネクタ 20"/>
        <xdr:cNvCxnSpPr/>
      </xdr:nvCxnSpPr>
      <xdr:spPr>
        <a:xfrm flipH="1">
          <a:off x="5347854" y="1618939"/>
          <a:ext cx="5164283" cy="1422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893618</xdr:colOff>
      <xdr:row>5</xdr:row>
      <xdr:rowOff>180173</xdr:rowOff>
    </xdr:from>
    <xdr:to>
      <xdr:col>13</xdr:col>
      <xdr:colOff>1437409</xdr:colOff>
      <xdr:row>14</xdr:row>
      <xdr:rowOff>173182</xdr:rowOff>
    </xdr:to>
    <xdr:cxnSp macro="">
      <xdr:nvCxnSpPr>
        <xdr:cNvPr id="22" name="直線コネクタ 21"/>
        <xdr:cNvCxnSpPr/>
      </xdr:nvCxnSpPr>
      <xdr:spPr>
        <a:xfrm flipH="1" flipV="1">
          <a:off x="13674436" y="1617582"/>
          <a:ext cx="3470564" cy="130919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959428</xdr:colOff>
      <xdr:row>5</xdr:row>
      <xdr:rowOff>152463</xdr:rowOff>
    </xdr:from>
    <xdr:to>
      <xdr:col>17</xdr:col>
      <xdr:colOff>1004454</xdr:colOff>
      <xdr:row>14</xdr:row>
      <xdr:rowOff>242454</xdr:rowOff>
    </xdr:to>
    <xdr:cxnSp macro="">
      <xdr:nvCxnSpPr>
        <xdr:cNvPr id="23" name="直線コネクタ 22"/>
        <xdr:cNvCxnSpPr/>
      </xdr:nvCxnSpPr>
      <xdr:spPr>
        <a:xfrm flipH="1" flipV="1">
          <a:off x="13740246" y="1589872"/>
          <a:ext cx="7907481" cy="1406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498764</xdr:colOff>
      <xdr:row>0</xdr:row>
      <xdr:rowOff>180108</xdr:rowOff>
    </xdr:from>
    <xdr:ext cx="4738255" cy="1551709"/>
    <xdr:sp macro="" textlink="">
      <xdr:nvSpPr>
        <xdr:cNvPr id="25" name="テキスト ボックス 24"/>
        <xdr:cNvSpPr txBox="1"/>
      </xdr:nvSpPr>
      <xdr:spPr>
        <a:xfrm>
          <a:off x="21862473" y="180108"/>
          <a:ext cx="4738255" cy="155170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600" u="none">
              <a:solidFill>
                <a:sysClr val="windowText" lastClr="000000"/>
              </a:solidFill>
              <a:effectLst/>
              <a:latin typeface="ＭＳ ゴシック" panose="020B0609070205080204" pitchFamily="49" charset="-128"/>
              <a:ea typeface="ＭＳ ゴシック" panose="020B0609070205080204" pitchFamily="49" charset="-128"/>
              <a:cs typeface="+mn-cs"/>
            </a:rPr>
            <a:t>申請受付期間終了後かつ支給率が</a:t>
          </a:r>
          <a:r>
            <a:rPr kumimoji="1" lang="en-US" altLang="ja-JP" sz="1600" u="none">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en-US" sz="1600" u="none">
              <a:solidFill>
                <a:sysClr val="windowText" lastClr="000000"/>
              </a:solidFill>
              <a:effectLst/>
              <a:latin typeface="ＭＳ ゴシック" panose="020B0609070205080204" pitchFamily="49" charset="-128"/>
              <a:ea typeface="ＭＳ ゴシック" panose="020B0609070205080204" pitchFamily="49" charset="-128"/>
              <a:cs typeface="+mn-cs"/>
            </a:rPr>
            <a:t>％を超えるタイミングで、支給実績の「国負担額」を支給率で割り戻した金額が、総括シートの「交付限度額（見込）」及び「計画記載用限度額」に反映されます。</a:t>
          </a:r>
          <a:endParaRPr kumimoji="1" lang="en-US" altLang="ja-JP" sz="14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9</xdr:col>
      <xdr:colOff>401781</xdr:colOff>
      <xdr:row>5</xdr:row>
      <xdr:rowOff>13854</xdr:rowOff>
    </xdr:from>
    <xdr:ext cx="3250128" cy="693267"/>
    <xdr:sp macro="" textlink="">
      <xdr:nvSpPr>
        <xdr:cNvPr id="24" name="テキスト ボックス 23"/>
        <xdr:cNvSpPr txBox="1"/>
      </xdr:nvSpPr>
      <xdr:spPr>
        <a:xfrm>
          <a:off x="10474036" y="1454727"/>
          <a:ext cx="3250128" cy="69326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u="none">
              <a:solidFill>
                <a:sysClr val="windowText" lastClr="000000"/>
              </a:solidFill>
              <a:effectLst/>
              <a:latin typeface="+mn-lt"/>
              <a:ea typeface="+mn-ea"/>
              <a:cs typeface="+mn-cs"/>
            </a:rPr>
            <a:t>協力金の支給単位で記載してください</a:t>
          </a:r>
          <a:endParaRPr kumimoji="1" lang="en-US" altLang="ja-JP" sz="1400" u="none">
            <a:solidFill>
              <a:sysClr val="windowText" lastClr="000000"/>
            </a:solidFill>
            <a:effectLst/>
            <a:latin typeface="+mn-lt"/>
            <a:ea typeface="+mn-ea"/>
            <a:cs typeface="+mn-cs"/>
          </a:endParaRPr>
        </a:p>
        <a:p>
          <a:r>
            <a:rPr kumimoji="1" lang="ja-JP" altLang="en-US" sz="1400" u="none">
              <a:solidFill>
                <a:sysClr val="windowText" lastClr="000000"/>
              </a:solidFill>
              <a:effectLst/>
              <a:latin typeface="+mn-lt"/>
              <a:ea typeface="+mn-ea"/>
              <a:cs typeface="+mn-cs"/>
            </a:rPr>
            <a:t>（店舗ごと支給の場合は店舗単位）</a:t>
          </a:r>
          <a:endParaRPr kumimoji="1" lang="en-US" altLang="ja-JP" sz="14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401781</xdr:colOff>
      <xdr:row>19</xdr:row>
      <xdr:rowOff>124691</xdr:rowOff>
    </xdr:from>
    <xdr:to>
      <xdr:col>16</xdr:col>
      <xdr:colOff>193963</xdr:colOff>
      <xdr:row>20</xdr:row>
      <xdr:rowOff>83128</xdr:rowOff>
    </xdr:to>
    <xdr:sp macro="" textlink="">
      <xdr:nvSpPr>
        <xdr:cNvPr id="29" name="テキスト ボックス 28"/>
        <xdr:cNvSpPr txBox="1"/>
      </xdr:nvSpPr>
      <xdr:spPr>
        <a:xfrm>
          <a:off x="18080181" y="4585855"/>
          <a:ext cx="1260764"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申請期間を記載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817418</xdr:colOff>
      <xdr:row>19</xdr:row>
      <xdr:rowOff>152399</xdr:rowOff>
    </xdr:from>
    <xdr:to>
      <xdr:col>19</xdr:col>
      <xdr:colOff>609600</xdr:colOff>
      <xdr:row>20</xdr:row>
      <xdr:rowOff>110836</xdr:rowOff>
    </xdr:to>
    <xdr:sp macro="" textlink="">
      <xdr:nvSpPr>
        <xdr:cNvPr id="30" name="テキスト ボックス 29"/>
        <xdr:cNvSpPr txBox="1"/>
      </xdr:nvSpPr>
      <xdr:spPr>
        <a:xfrm>
          <a:off x="22181127" y="4613563"/>
          <a:ext cx="1260764"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支給期間を記載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789709</xdr:colOff>
      <xdr:row>3</xdr:row>
      <xdr:rowOff>207818</xdr:rowOff>
    </xdr:from>
    <xdr:to>
      <xdr:col>22</xdr:col>
      <xdr:colOff>193965</xdr:colOff>
      <xdr:row>14</xdr:row>
      <xdr:rowOff>277091</xdr:rowOff>
    </xdr:to>
    <xdr:cxnSp macro="">
      <xdr:nvCxnSpPr>
        <xdr:cNvPr id="31" name="直線コネクタ 30"/>
        <xdr:cNvCxnSpPr/>
      </xdr:nvCxnSpPr>
      <xdr:spPr>
        <a:xfrm flipH="1" flipV="1">
          <a:off x="26559164" y="1066800"/>
          <a:ext cx="872837" cy="1981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746760</xdr:colOff>
      <xdr:row>26</xdr:row>
      <xdr:rowOff>30480</xdr:rowOff>
    </xdr:from>
    <xdr:to>
      <xdr:col>6</xdr:col>
      <xdr:colOff>426720</xdr:colOff>
      <xdr:row>27</xdr:row>
      <xdr:rowOff>213360</xdr:rowOff>
    </xdr:to>
    <xdr:sp macro="" textlink="">
      <xdr:nvSpPr>
        <xdr:cNvPr id="3" name="テキスト ボックス 2"/>
        <xdr:cNvSpPr txBox="1"/>
      </xdr:nvSpPr>
      <xdr:spPr>
        <a:xfrm>
          <a:off x="5021580" y="7833360"/>
          <a:ext cx="236982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各対象ごとの日数、一日あたりの金額を記載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1153887</xdr:colOff>
      <xdr:row>3</xdr:row>
      <xdr:rowOff>43543</xdr:rowOff>
    </xdr:from>
    <xdr:to>
      <xdr:col>12</xdr:col>
      <xdr:colOff>1236618</xdr:colOff>
      <xdr:row>8</xdr:row>
      <xdr:rowOff>119742</xdr:rowOff>
    </xdr:to>
    <xdr:sp macro="" textlink="">
      <xdr:nvSpPr>
        <xdr:cNvPr id="4" name="テキスト ボックス 3"/>
        <xdr:cNvSpPr txBox="1"/>
      </xdr:nvSpPr>
      <xdr:spPr>
        <a:xfrm>
          <a:off x="11125201" y="914400"/>
          <a:ext cx="4230188" cy="1469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anose="020B0609070205080204" pitchFamily="49" charset="-128"/>
              <a:ea typeface="ＭＳ ゴシック" panose="020B0609070205080204" pitchFamily="49" charset="-128"/>
            </a:rPr>
            <a:t>要請期間ごとに１シートにまとめる</a:t>
          </a:r>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期間が複数となる場合には別シートを作成</a:t>
          </a:r>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a:t>
          </a:r>
          <a:r>
            <a:rPr kumimoji="1" lang="ja-JP" altLang="en-US" sz="1800" u="sng">
              <a:latin typeface="ＭＳ ゴシック" panose="020B0609070205080204" pitchFamily="49" charset="-128"/>
              <a:ea typeface="ＭＳ ゴシック" panose="020B0609070205080204" pitchFamily="49" charset="-128"/>
            </a:rPr>
            <a:t>総括シートに各シートの合計を記載</a:t>
          </a:r>
          <a:endParaRPr kumimoji="1" lang="en-US" altLang="ja-JP" sz="1800" u="sng">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1021080</xdr:colOff>
      <xdr:row>24</xdr:row>
      <xdr:rowOff>0</xdr:rowOff>
    </xdr:from>
    <xdr:to>
      <xdr:col>10</xdr:col>
      <xdr:colOff>30480</xdr:colOff>
      <xdr:row>26</xdr:row>
      <xdr:rowOff>15240</xdr:rowOff>
    </xdr:to>
    <xdr:sp macro="" textlink="">
      <xdr:nvSpPr>
        <xdr:cNvPr id="5" name="テキスト ボックス 4"/>
        <xdr:cNvSpPr txBox="1"/>
      </xdr:nvSpPr>
      <xdr:spPr>
        <a:xfrm>
          <a:off x="9044940" y="7132320"/>
          <a:ext cx="230886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latin typeface="ＭＳ ゴシック" panose="020B0609070205080204" pitchFamily="49" charset="-128"/>
              <a:ea typeface="ＭＳ ゴシック" panose="020B0609070205080204" pitchFamily="49" charset="-128"/>
            </a:rPr>
            <a:t>要請日数、１日当たりの協力金額については</a:t>
          </a:r>
          <a:r>
            <a:rPr kumimoji="1" lang="ja-JP" altLang="en-US" sz="1100" u="sng">
              <a:latin typeface="ＭＳ ゴシック" panose="020B0609070205080204" pitchFamily="49" charset="-128"/>
              <a:ea typeface="ＭＳ ゴシック" panose="020B0609070205080204" pitchFamily="49" charset="-128"/>
            </a:rPr>
            <a:t>数字のみ入力</a:t>
          </a:r>
          <a:endParaRPr kumimoji="1" lang="en-US" altLang="ja-JP" sz="1100" u="sng">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日、円など単位は入力しない</a:t>
          </a:r>
          <a:endParaRPr kumimoji="1" lang="en-US" altLang="ja-JP" sz="1100" u="none">
            <a:latin typeface="ＭＳ ゴシック" panose="020B0609070205080204" pitchFamily="49" charset="-128"/>
            <a:ea typeface="ＭＳ ゴシック" panose="020B0609070205080204" pitchFamily="49" charset="-128"/>
          </a:endParaRPr>
        </a:p>
        <a:p>
          <a:endParaRPr kumimoji="1" lang="en-US" altLang="ja-JP" sz="1100" u="sng">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647700</xdr:colOff>
      <xdr:row>21</xdr:row>
      <xdr:rowOff>68580</xdr:rowOff>
    </xdr:from>
    <xdr:to>
      <xdr:col>12</xdr:col>
      <xdr:colOff>965835</xdr:colOff>
      <xdr:row>22</xdr:row>
      <xdr:rowOff>262890</xdr:rowOff>
    </xdr:to>
    <xdr:sp macro="" textlink="">
      <xdr:nvSpPr>
        <xdr:cNvPr id="6" name="テキスト ボックス 5"/>
        <xdr:cNvSpPr txBox="1"/>
      </xdr:nvSpPr>
      <xdr:spPr>
        <a:xfrm>
          <a:off x="11971020" y="6187440"/>
          <a:ext cx="3076575" cy="537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総額、負担額については自動計算</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列を追加した場合は適宜修正してください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373380</xdr:colOff>
      <xdr:row>43</xdr:row>
      <xdr:rowOff>274320</xdr:rowOff>
    </xdr:from>
    <xdr:to>
      <xdr:col>10</xdr:col>
      <xdr:colOff>198120</xdr:colOff>
      <xdr:row>45</xdr:row>
      <xdr:rowOff>274320</xdr:rowOff>
    </xdr:to>
    <xdr:sp macro="" textlink="">
      <xdr:nvSpPr>
        <xdr:cNvPr id="7" name="テキスト ボックス 6"/>
        <xdr:cNvSpPr txBox="1"/>
      </xdr:nvSpPr>
      <xdr:spPr>
        <a:xfrm>
          <a:off x="8397240" y="13563600"/>
          <a:ext cx="312420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sng">
              <a:latin typeface="ＭＳ ゴシック" panose="020B0609070205080204" pitchFamily="49" charset="-128"/>
              <a:ea typeface="ＭＳ ゴシック" panose="020B0609070205080204" pitchFamily="49" charset="-128"/>
            </a:rPr>
            <a:t>行については要請内容に応じ適宜追加</a:t>
          </a:r>
          <a:endParaRPr kumimoji="1" lang="en-US" altLang="ja-JP" sz="1200" u="sng">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0</xdr:colOff>
      <xdr:row>15</xdr:row>
      <xdr:rowOff>236220</xdr:rowOff>
    </xdr:from>
    <xdr:to>
      <xdr:col>8</xdr:col>
      <xdr:colOff>424543</xdr:colOff>
      <xdr:row>16</xdr:row>
      <xdr:rowOff>163286</xdr:rowOff>
    </xdr:to>
    <xdr:sp macro="" textlink="">
      <xdr:nvSpPr>
        <xdr:cNvPr id="8" name="テキスト ボックス 7"/>
        <xdr:cNvSpPr txBox="1"/>
      </xdr:nvSpPr>
      <xdr:spPr>
        <a:xfrm>
          <a:off x="6966857" y="4253049"/>
          <a:ext cx="2514600" cy="318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対象内、対象外総数の総計を記載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0</xdr:colOff>
      <xdr:row>10</xdr:row>
      <xdr:rowOff>76200</xdr:rowOff>
    </xdr:from>
    <xdr:to>
      <xdr:col>7</xdr:col>
      <xdr:colOff>541020</xdr:colOff>
      <xdr:row>12</xdr:row>
      <xdr:rowOff>0</xdr:rowOff>
    </xdr:to>
    <xdr:sp macro="" textlink="">
      <xdr:nvSpPr>
        <xdr:cNvPr id="9" name="テキスト ボックス 8"/>
        <xdr:cNvSpPr txBox="1"/>
      </xdr:nvSpPr>
      <xdr:spPr>
        <a:xfrm>
          <a:off x="6964680" y="2781300"/>
          <a:ext cx="1600200"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対象内の総計を記載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556260</xdr:colOff>
      <xdr:row>12</xdr:row>
      <xdr:rowOff>129540</xdr:rowOff>
    </xdr:from>
    <xdr:to>
      <xdr:col>6</xdr:col>
      <xdr:colOff>259080</xdr:colOff>
      <xdr:row>18</xdr:row>
      <xdr:rowOff>121920</xdr:rowOff>
    </xdr:to>
    <xdr:cxnSp macro="">
      <xdr:nvCxnSpPr>
        <xdr:cNvPr id="11" name="直線矢印コネクタ 10"/>
        <xdr:cNvCxnSpPr/>
      </xdr:nvCxnSpPr>
      <xdr:spPr>
        <a:xfrm>
          <a:off x="6416040" y="3246120"/>
          <a:ext cx="807720" cy="230124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289560</xdr:colOff>
      <xdr:row>13</xdr:row>
      <xdr:rowOff>228600</xdr:rowOff>
    </xdr:from>
    <xdr:to>
      <xdr:col>6</xdr:col>
      <xdr:colOff>137160</xdr:colOff>
      <xdr:row>14</xdr:row>
      <xdr:rowOff>320040</xdr:rowOff>
    </xdr:to>
    <xdr:sp macro="" textlink="">
      <xdr:nvSpPr>
        <xdr:cNvPr id="12" name="テキスト ボックス 11"/>
        <xdr:cNvSpPr txBox="1"/>
      </xdr:nvSpPr>
      <xdr:spPr>
        <a:xfrm>
          <a:off x="6149340" y="3589020"/>
          <a:ext cx="952500"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同一の数字</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1623060</xdr:colOff>
      <xdr:row>5</xdr:row>
      <xdr:rowOff>121920</xdr:rowOff>
    </xdr:from>
    <xdr:to>
      <xdr:col>9</xdr:col>
      <xdr:colOff>167640</xdr:colOff>
      <xdr:row>7</xdr:row>
      <xdr:rowOff>38100</xdr:rowOff>
    </xdr:to>
    <xdr:sp macro="" textlink="">
      <xdr:nvSpPr>
        <xdr:cNvPr id="26" name="テキスト ボックス 25"/>
        <xdr:cNvSpPr txBox="1"/>
      </xdr:nvSpPr>
      <xdr:spPr>
        <a:xfrm>
          <a:off x="3238500" y="1569720"/>
          <a:ext cx="6858000" cy="281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「①国負担額の上限額」が「②総額（平均額により算定した国負担額）」を超えた場合は、上限額を支給</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746760</xdr:colOff>
      <xdr:row>30</xdr:row>
      <xdr:rowOff>22860</xdr:rowOff>
    </xdr:from>
    <xdr:to>
      <xdr:col>9</xdr:col>
      <xdr:colOff>1264920</xdr:colOff>
      <xdr:row>32</xdr:row>
      <xdr:rowOff>45720</xdr:rowOff>
    </xdr:to>
    <xdr:sp macro="" textlink="">
      <xdr:nvSpPr>
        <xdr:cNvPr id="28" name="テキスト ボックス 27"/>
        <xdr:cNvSpPr txBox="1"/>
      </xdr:nvSpPr>
      <xdr:spPr>
        <a:xfrm>
          <a:off x="6606540" y="9151620"/>
          <a:ext cx="4587240" cy="693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sng">
              <a:latin typeface="ＭＳ ゴシック" panose="020B0609070205080204" pitchFamily="49" charset="-128"/>
              <a:ea typeface="ＭＳ ゴシック" panose="020B0609070205080204" pitchFamily="49" charset="-128"/>
            </a:rPr>
            <a:t>要請区域内の協力要請推進枠算定対象外の者について記載</a:t>
          </a:r>
          <a:endParaRPr kumimoji="1" lang="en-US" altLang="ja-JP" sz="1200" b="0" u="sng">
            <a:latin typeface="ＭＳ ゴシック" panose="020B0609070205080204" pitchFamily="49" charset="-128"/>
            <a:ea typeface="ＭＳ ゴシック" panose="020B0609070205080204" pitchFamily="49" charset="-128"/>
          </a:endParaRPr>
        </a:p>
        <a:p>
          <a:r>
            <a:rPr kumimoji="1" lang="ja-JP" altLang="en-US" sz="1100" b="0">
              <a:latin typeface="ＭＳ ゴシック" panose="020B0609070205080204" pitchFamily="49" charset="-128"/>
              <a:ea typeface="ＭＳ ゴシック" panose="020B0609070205080204" pitchFamily="49" charset="-128"/>
            </a:rPr>
            <a:t>例）対象地区のゲームセンターに対し営業時間短縮要請</a:t>
          </a:r>
          <a:endParaRPr kumimoji="1" lang="en-US" altLang="ja-JP" sz="1100" b="0">
            <a:latin typeface="ＭＳ ゴシック" panose="020B0609070205080204" pitchFamily="49" charset="-128"/>
            <a:ea typeface="ＭＳ ゴシック" panose="020B0609070205080204" pitchFamily="49" charset="-128"/>
          </a:endParaRPr>
        </a:p>
        <a:p>
          <a:r>
            <a:rPr kumimoji="1" lang="ja-JP" altLang="en-US" sz="1100" b="0">
              <a:latin typeface="ＭＳ ゴシック" panose="020B0609070205080204" pitchFamily="49" charset="-128"/>
              <a:ea typeface="ＭＳ ゴシック" panose="020B0609070205080204" pitchFamily="49" charset="-128"/>
            </a:rPr>
            <a:t>→協力金の算定対象とならない者については、</a:t>
          </a:r>
          <a:r>
            <a:rPr kumimoji="1" lang="ja-JP" altLang="en-US" sz="1100" b="0" u="sng">
              <a:latin typeface="ＭＳ ゴシック" panose="020B0609070205080204" pitchFamily="49" charset="-128"/>
              <a:ea typeface="ＭＳ ゴシック" panose="020B0609070205080204" pitchFamily="49" charset="-128"/>
            </a:rPr>
            <a:t>算定対象外</a:t>
          </a:r>
          <a:r>
            <a:rPr kumimoji="1" lang="ja-JP" altLang="en-US" sz="1100" b="0">
              <a:latin typeface="ＭＳ ゴシック" panose="020B0609070205080204" pitchFamily="49" charset="-128"/>
              <a:ea typeface="ＭＳ ゴシック" panose="020B0609070205080204" pitchFamily="49" charset="-128"/>
            </a:rPr>
            <a:t>の欄に記載</a:t>
          </a:r>
          <a:endParaRPr kumimoji="1" lang="en-US" altLang="ja-JP" sz="1100" b="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862148</xdr:colOff>
      <xdr:row>13</xdr:row>
      <xdr:rowOff>206829</xdr:rowOff>
    </xdr:from>
    <xdr:to>
      <xdr:col>12</xdr:col>
      <xdr:colOff>1235528</xdr:colOff>
      <xdr:row>15</xdr:row>
      <xdr:rowOff>128451</xdr:rowOff>
    </xdr:to>
    <xdr:sp macro="" textlink="">
      <xdr:nvSpPr>
        <xdr:cNvPr id="29" name="テキスト ボックス 28"/>
        <xdr:cNvSpPr txBox="1"/>
      </xdr:nvSpPr>
      <xdr:spPr>
        <a:xfrm>
          <a:off x="7829005" y="3548743"/>
          <a:ext cx="7481752" cy="596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平均額による算定を実施する場合にはその考え方（区分方法等）について</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「１．営業時間短縮要請等の概要」シートに詳細を記載</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1426030</xdr:colOff>
      <xdr:row>40</xdr:row>
      <xdr:rowOff>130629</xdr:rowOff>
    </xdr:from>
    <xdr:to>
      <xdr:col>2</xdr:col>
      <xdr:colOff>751116</xdr:colOff>
      <xdr:row>42</xdr:row>
      <xdr:rowOff>130629</xdr:rowOff>
    </xdr:to>
    <xdr:sp macro="" textlink="">
      <xdr:nvSpPr>
        <xdr:cNvPr id="16" name="テキスト ボックス 15"/>
        <xdr:cNvSpPr txBox="1"/>
      </xdr:nvSpPr>
      <xdr:spPr>
        <a:xfrm>
          <a:off x="1426030" y="12431486"/>
          <a:ext cx="2307772" cy="674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sng">
              <a:latin typeface="ＭＳ ゴシック" panose="020B0609070205080204" pitchFamily="49" charset="-128"/>
              <a:ea typeface="ＭＳ ゴシック" panose="020B0609070205080204" pitchFamily="49" charset="-128"/>
            </a:rPr>
            <a:t>要請・計算方法に応じ適宜記載してください</a:t>
          </a:r>
          <a:endParaRPr kumimoji="1" lang="en-US" altLang="ja-JP" sz="1200" u="sng">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838200</xdr:colOff>
      <xdr:row>37</xdr:row>
      <xdr:rowOff>206828</xdr:rowOff>
    </xdr:from>
    <xdr:to>
      <xdr:col>1</xdr:col>
      <xdr:colOff>968830</xdr:colOff>
      <xdr:row>40</xdr:row>
      <xdr:rowOff>130629</xdr:rowOff>
    </xdr:to>
    <xdr:cxnSp macro="">
      <xdr:nvCxnSpPr>
        <xdr:cNvPr id="10" name="直線矢印コネクタ 9"/>
        <xdr:cNvCxnSpPr>
          <a:stCxn id="16" idx="0"/>
        </xdr:cNvCxnSpPr>
      </xdr:nvCxnSpPr>
      <xdr:spPr>
        <a:xfrm flipH="1" flipV="1">
          <a:off x="2449286" y="11495314"/>
          <a:ext cx="130630" cy="936172"/>
        </a:xfrm>
        <a:prstGeom prst="straightConnector1">
          <a:avLst/>
        </a:prstGeom>
        <a:ln w="127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990600</xdr:colOff>
      <xdr:row>1</xdr:row>
      <xdr:rowOff>0</xdr:rowOff>
    </xdr:from>
    <xdr:to>
      <xdr:col>12</xdr:col>
      <xdr:colOff>990600</xdr:colOff>
      <xdr:row>2</xdr:row>
      <xdr:rowOff>370114</xdr:rowOff>
    </xdr:to>
    <xdr:sp macro="" textlink="">
      <xdr:nvSpPr>
        <xdr:cNvPr id="20" name="テキスト ボックス 19"/>
        <xdr:cNvSpPr txBox="1"/>
      </xdr:nvSpPr>
      <xdr:spPr>
        <a:xfrm>
          <a:off x="13661571" y="185057"/>
          <a:ext cx="1447800" cy="620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ＭＳ ゴシック" panose="020B0609070205080204" pitchFamily="49" charset="-128"/>
              <a:ea typeface="ＭＳ ゴシック" panose="020B0609070205080204" pitchFamily="49" charset="-128"/>
            </a:rPr>
            <a:t>記載例</a:t>
          </a:r>
        </a:p>
      </xdr:txBody>
    </xdr:sp>
    <xdr:clientData/>
  </xdr:twoCellAnchor>
  <xdr:twoCellAnchor>
    <xdr:from>
      <xdr:col>1</xdr:col>
      <xdr:colOff>326571</xdr:colOff>
      <xdr:row>24</xdr:row>
      <xdr:rowOff>108857</xdr:rowOff>
    </xdr:from>
    <xdr:to>
      <xdr:col>3</xdr:col>
      <xdr:colOff>108858</xdr:colOff>
      <xdr:row>25</xdr:row>
      <xdr:rowOff>87086</xdr:rowOff>
    </xdr:to>
    <xdr:sp macro="" textlink="">
      <xdr:nvSpPr>
        <xdr:cNvPr id="21" name="テキスト ボックス 20"/>
        <xdr:cNvSpPr txBox="1"/>
      </xdr:nvSpPr>
      <xdr:spPr>
        <a:xfrm>
          <a:off x="1937657" y="7228114"/>
          <a:ext cx="2002972" cy="315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区分方法、金額について記載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746760</xdr:colOff>
      <xdr:row>26</xdr:row>
      <xdr:rowOff>30480</xdr:rowOff>
    </xdr:from>
    <xdr:to>
      <xdr:col>6</xdr:col>
      <xdr:colOff>426720</xdr:colOff>
      <xdr:row>27</xdr:row>
      <xdr:rowOff>213360</xdr:rowOff>
    </xdr:to>
    <xdr:sp macro="" textlink="">
      <xdr:nvSpPr>
        <xdr:cNvPr id="2" name="テキスト ボックス 1"/>
        <xdr:cNvSpPr txBox="1"/>
      </xdr:nvSpPr>
      <xdr:spPr>
        <a:xfrm>
          <a:off x="5013960" y="7833360"/>
          <a:ext cx="240792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各対象ごとの日数、一日あたりの金額を記載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265713</xdr:colOff>
      <xdr:row>3</xdr:row>
      <xdr:rowOff>249382</xdr:rowOff>
    </xdr:from>
    <xdr:to>
      <xdr:col>23</xdr:col>
      <xdr:colOff>645821</xdr:colOff>
      <xdr:row>9</xdr:row>
      <xdr:rowOff>169718</xdr:rowOff>
    </xdr:to>
    <xdr:sp macro="" textlink="">
      <xdr:nvSpPr>
        <xdr:cNvPr id="3" name="テキスト ボックス 2"/>
        <xdr:cNvSpPr txBox="1"/>
      </xdr:nvSpPr>
      <xdr:spPr>
        <a:xfrm>
          <a:off x="26173713" y="1097973"/>
          <a:ext cx="4259381" cy="14789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anose="020B0609070205080204" pitchFamily="49" charset="-128"/>
              <a:ea typeface="ＭＳ ゴシック" panose="020B0609070205080204" pitchFamily="49" charset="-128"/>
            </a:rPr>
            <a:t>要請期間ごとに１シートにまとめる</a:t>
          </a:r>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期間が複数となる場合には別シートを作成</a:t>
          </a:r>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a:t>
          </a:r>
          <a:r>
            <a:rPr kumimoji="1" lang="ja-JP" altLang="en-US" sz="1800" u="sng">
              <a:latin typeface="ＭＳ ゴシック" panose="020B0609070205080204" pitchFamily="49" charset="-128"/>
              <a:ea typeface="ＭＳ ゴシック" panose="020B0609070205080204" pitchFamily="49" charset="-128"/>
            </a:rPr>
            <a:t>総括シートに各シートの合計を記載</a:t>
          </a:r>
          <a:endParaRPr kumimoji="1" lang="en-US" altLang="ja-JP" sz="1800" u="sng">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1021080</xdr:colOff>
      <xdr:row>24</xdr:row>
      <xdr:rowOff>0</xdr:rowOff>
    </xdr:from>
    <xdr:to>
      <xdr:col>10</xdr:col>
      <xdr:colOff>30480</xdr:colOff>
      <xdr:row>26</xdr:row>
      <xdr:rowOff>15240</xdr:rowOff>
    </xdr:to>
    <xdr:sp macro="" textlink="">
      <xdr:nvSpPr>
        <xdr:cNvPr id="4" name="テキスト ボックス 3"/>
        <xdr:cNvSpPr txBox="1"/>
      </xdr:nvSpPr>
      <xdr:spPr>
        <a:xfrm>
          <a:off x="9075420" y="7132320"/>
          <a:ext cx="230124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latin typeface="ＭＳ ゴシック" panose="020B0609070205080204" pitchFamily="49" charset="-128"/>
              <a:ea typeface="ＭＳ ゴシック" panose="020B0609070205080204" pitchFamily="49" charset="-128"/>
            </a:rPr>
            <a:t>要請日数、１日当たりの協力金額については</a:t>
          </a:r>
          <a:r>
            <a:rPr kumimoji="1" lang="ja-JP" altLang="en-US" sz="1100" u="sng">
              <a:latin typeface="ＭＳ ゴシック" panose="020B0609070205080204" pitchFamily="49" charset="-128"/>
              <a:ea typeface="ＭＳ ゴシック" panose="020B0609070205080204" pitchFamily="49" charset="-128"/>
            </a:rPr>
            <a:t>数字のみ入力</a:t>
          </a:r>
          <a:endParaRPr kumimoji="1" lang="en-US" altLang="ja-JP" sz="1100" u="sng">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日、円など単位は入力しない</a:t>
          </a:r>
          <a:endParaRPr kumimoji="1" lang="en-US" altLang="ja-JP" sz="1100" u="none">
            <a:latin typeface="ＭＳ ゴシック" panose="020B0609070205080204" pitchFamily="49" charset="-128"/>
            <a:ea typeface="ＭＳ ゴシック" panose="020B0609070205080204" pitchFamily="49" charset="-128"/>
          </a:endParaRPr>
        </a:p>
        <a:p>
          <a:endParaRPr kumimoji="1" lang="en-US" altLang="ja-JP" sz="1100" u="sng">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647700</xdr:colOff>
      <xdr:row>21</xdr:row>
      <xdr:rowOff>68580</xdr:rowOff>
    </xdr:from>
    <xdr:to>
      <xdr:col>12</xdr:col>
      <xdr:colOff>965835</xdr:colOff>
      <xdr:row>22</xdr:row>
      <xdr:rowOff>262890</xdr:rowOff>
    </xdr:to>
    <xdr:sp macro="" textlink="">
      <xdr:nvSpPr>
        <xdr:cNvPr id="5" name="テキスト ボックス 4"/>
        <xdr:cNvSpPr txBox="1"/>
      </xdr:nvSpPr>
      <xdr:spPr>
        <a:xfrm>
          <a:off x="11993880" y="6187440"/>
          <a:ext cx="3076575" cy="537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総額、負担額については自動計算</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列を追加した場合は適宜修正してください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373380</xdr:colOff>
      <xdr:row>43</xdr:row>
      <xdr:rowOff>274320</xdr:rowOff>
    </xdr:from>
    <xdr:to>
      <xdr:col>10</xdr:col>
      <xdr:colOff>198120</xdr:colOff>
      <xdr:row>45</xdr:row>
      <xdr:rowOff>274320</xdr:rowOff>
    </xdr:to>
    <xdr:sp macro="" textlink="">
      <xdr:nvSpPr>
        <xdr:cNvPr id="6" name="テキスト ボックス 5"/>
        <xdr:cNvSpPr txBox="1"/>
      </xdr:nvSpPr>
      <xdr:spPr>
        <a:xfrm>
          <a:off x="8427720" y="13563600"/>
          <a:ext cx="311658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sng">
              <a:latin typeface="ＭＳ ゴシック" panose="020B0609070205080204" pitchFamily="49" charset="-128"/>
              <a:ea typeface="ＭＳ ゴシック" panose="020B0609070205080204" pitchFamily="49" charset="-128"/>
            </a:rPr>
            <a:t>行については要請内容に応じ適宜追加</a:t>
          </a:r>
          <a:endParaRPr kumimoji="1" lang="en-US" altLang="ja-JP" sz="1200" u="sng">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0</xdr:colOff>
      <xdr:row>15</xdr:row>
      <xdr:rowOff>236220</xdr:rowOff>
    </xdr:from>
    <xdr:to>
      <xdr:col>8</xdr:col>
      <xdr:colOff>424543</xdr:colOff>
      <xdr:row>16</xdr:row>
      <xdr:rowOff>163286</xdr:rowOff>
    </xdr:to>
    <xdr:sp macro="" textlink="">
      <xdr:nvSpPr>
        <xdr:cNvPr id="7" name="テキスト ボックス 6"/>
        <xdr:cNvSpPr txBox="1"/>
      </xdr:nvSpPr>
      <xdr:spPr>
        <a:xfrm>
          <a:off x="6995160" y="4274820"/>
          <a:ext cx="2520043" cy="323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対象内、対象外総数の総計を記載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0</xdr:colOff>
      <xdr:row>10</xdr:row>
      <xdr:rowOff>76200</xdr:rowOff>
    </xdr:from>
    <xdr:to>
      <xdr:col>7</xdr:col>
      <xdr:colOff>541020</xdr:colOff>
      <xdr:row>12</xdr:row>
      <xdr:rowOff>0</xdr:rowOff>
    </xdr:to>
    <xdr:sp macro="" textlink="">
      <xdr:nvSpPr>
        <xdr:cNvPr id="8" name="テキスト ボックス 7"/>
        <xdr:cNvSpPr txBox="1"/>
      </xdr:nvSpPr>
      <xdr:spPr>
        <a:xfrm>
          <a:off x="6995160" y="2781300"/>
          <a:ext cx="1600200"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対象内の総計を記載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556260</xdr:colOff>
      <xdr:row>12</xdr:row>
      <xdr:rowOff>129540</xdr:rowOff>
    </xdr:from>
    <xdr:to>
      <xdr:col>6</xdr:col>
      <xdr:colOff>259080</xdr:colOff>
      <xdr:row>18</xdr:row>
      <xdr:rowOff>121920</xdr:rowOff>
    </xdr:to>
    <xdr:cxnSp macro="">
      <xdr:nvCxnSpPr>
        <xdr:cNvPr id="9" name="直線矢印コネクタ 8"/>
        <xdr:cNvCxnSpPr/>
      </xdr:nvCxnSpPr>
      <xdr:spPr>
        <a:xfrm>
          <a:off x="6400800" y="3246120"/>
          <a:ext cx="853440" cy="230124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289560</xdr:colOff>
      <xdr:row>13</xdr:row>
      <xdr:rowOff>228600</xdr:rowOff>
    </xdr:from>
    <xdr:to>
      <xdr:col>6</xdr:col>
      <xdr:colOff>137160</xdr:colOff>
      <xdr:row>14</xdr:row>
      <xdr:rowOff>320040</xdr:rowOff>
    </xdr:to>
    <xdr:sp macro="" textlink="">
      <xdr:nvSpPr>
        <xdr:cNvPr id="10" name="テキスト ボックス 9"/>
        <xdr:cNvSpPr txBox="1"/>
      </xdr:nvSpPr>
      <xdr:spPr>
        <a:xfrm>
          <a:off x="6134100" y="3589020"/>
          <a:ext cx="998220"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同一の数字</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1623060</xdr:colOff>
      <xdr:row>5</xdr:row>
      <xdr:rowOff>121920</xdr:rowOff>
    </xdr:from>
    <xdr:to>
      <xdr:col>9</xdr:col>
      <xdr:colOff>167640</xdr:colOff>
      <xdr:row>7</xdr:row>
      <xdr:rowOff>38100</xdr:rowOff>
    </xdr:to>
    <xdr:sp macro="" textlink="">
      <xdr:nvSpPr>
        <xdr:cNvPr id="11" name="テキスト ボックス 10"/>
        <xdr:cNvSpPr txBox="1"/>
      </xdr:nvSpPr>
      <xdr:spPr>
        <a:xfrm>
          <a:off x="3832860" y="1569720"/>
          <a:ext cx="6294120" cy="281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「①国負担額の上限額」が「②総額（平均額により算定した国負担額）」を超えた場合は、上限額を支給</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746760</xdr:colOff>
      <xdr:row>30</xdr:row>
      <xdr:rowOff>22860</xdr:rowOff>
    </xdr:from>
    <xdr:to>
      <xdr:col>9</xdr:col>
      <xdr:colOff>1264920</xdr:colOff>
      <xdr:row>32</xdr:row>
      <xdr:rowOff>45720</xdr:rowOff>
    </xdr:to>
    <xdr:sp macro="" textlink="">
      <xdr:nvSpPr>
        <xdr:cNvPr id="12" name="テキスト ボックス 11"/>
        <xdr:cNvSpPr txBox="1"/>
      </xdr:nvSpPr>
      <xdr:spPr>
        <a:xfrm>
          <a:off x="6591300" y="9151620"/>
          <a:ext cx="4632960" cy="693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sng">
              <a:latin typeface="ＭＳ ゴシック" panose="020B0609070205080204" pitchFamily="49" charset="-128"/>
              <a:ea typeface="ＭＳ ゴシック" panose="020B0609070205080204" pitchFamily="49" charset="-128"/>
            </a:rPr>
            <a:t>要請区域内の協力要請推進枠算定対象外の者について記載</a:t>
          </a:r>
          <a:endParaRPr kumimoji="1" lang="en-US" altLang="ja-JP" sz="1200" b="0" u="sng">
            <a:latin typeface="ＭＳ ゴシック" panose="020B0609070205080204" pitchFamily="49" charset="-128"/>
            <a:ea typeface="ＭＳ ゴシック" panose="020B0609070205080204" pitchFamily="49" charset="-128"/>
          </a:endParaRPr>
        </a:p>
        <a:p>
          <a:r>
            <a:rPr kumimoji="1" lang="ja-JP" altLang="en-US" sz="1100" b="0">
              <a:latin typeface="ＭＳ ゴシック" panose="020B0609070205080204" pitchFamily="49" charset="-128"/>
              <a:ea typeface="ＭＳ ゴシック" panose="020B0609070205080204" pitchFamily="49" charset="-128"/>
            </a:rPr>
            <a:t>例）対象地区のゲームセンターに対し営業時間短縮要請</a:t>
          </a:r>
          <a:endParaRPr kumimoji="1" lang="en-US" altLang="ja-JP" sz="1100" b="0">
            <a:latin typeface="ＭＳ ゴシック" panose="020B0609070205080204" pitchFamily="49" charset="-128"/>
            <a:ea typeface="ＭＳ ゴシック" panose="020B0609070205080204" pitchFamily="49" charset="-128"/>
          </a:endParaRPr>
        </a:p>
        <a:p>
          <a:r>
            <a:rPr kumimoji="1" lang="ja-JP" altLang="en-US" sz="1100" b="0">
              <a:latin typeface="ＭＳ ゴシック" panose="020B0609070205080204" pitchFamily="49" charset="-128"/>
              <a:ea typeface="ＭＳ ゴシック" panose="020B0609070205080204" pitchFamily="49" charset="-128"/>
            </a:rPr>
            <a:t>→協力金の算定対象とならない者については、</a:t>
          </a:r>
          <a:r>
            <a:rPr kumimoji="1" lang="ja-JP" altLang="en-US" sz="1100" b="0" u="sng">
              <a:latin typeface="ＭＳ ゴシック" panose="020B0609070205080204" pitchFamily="49" charset="-128"/>
              <a:ea typeface="ＭＳ ゴシック" panose="020B0609070205080204" pitchFamily="49" charset="-128"/>
            </a:rPr>
            <a:t>算定対象外</a:t>
          </a:r>
          <a:r>
            <a:rPr kumimoji="1" lang="ja-JP" altLang="en-US" sz="1100" b="0">
              <a:latin typeface="ＭＳ ゴシック" panose="020B0609070205080204" pitchFamily="49" charset="-128"/>
              <a:ea typeface="ＭＳ ゴシック" panose="020B0609070205080204" pitchFamily="49" charset="-128"/>
            </a:rPr>
            <a:t>の欄に記載</a:t>
          </a:r>
          <a:endParaRPr kumimoji="1" lang="en-US" altLang="ja-JP" sz="1100" b="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862148</xdr:colOff>
      <xdr:row>13</xdr:row>
      <xdr:rowOff>206829</xdr:rowOff>
    </xdr:from>
    <xdr:to>
      <xdr:col>12</xdr:col>
      <xdr:colOff>1235528</xdr:colOff>
      <xdr:row>15</xdr:row>
      <xdr:rowOff>128451</xdr:rowOff>
    </xdr:to>
    <xdr:sp macro="" textlink="">
      <xdr:nvSpPr>
        <xdr:cNvPr id="13" name="テキスト ボックス 12"/>
        <xdr:cNvSpPr txBox="1"/>
      </xdr:nvSpPr>
      <xdr:spPr>
        <a:xfrm>
          <a:off x="7857308" y="3567249"/>
          <a:ext cx="7482840" cy="599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平均額による算定を実施する場合にはその考え方（区分方法等）について</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「１．営業時間短縮要請等の概要」シートに詳細を記載</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1426030</xdr:colOff>
      <xdr:row>40</xdr:row>
      <xdr:rowOff>130629</xdr:rowOff>
    </xdr:from>
    <xdr:to>
      <xdr:col>2</xdr:col>
      <xdr:colOff>751116</xdr:colOff>
      <xdr:row>42</xdr:row>
      <xdr:rowOff>130629</xdr:rowOff>
    </xdr:to>
    <xdr:sp macro="" textlink="">
      <xdr:nvSpPr>
        <xdr:cNvPr id="14" name="テキスト ボックス 13"/>
        <xdr:cNvSpPr txBox="1"/>
      </xdr:nvSpPr>
      <xdr:spPr>
        <a:xfrm>
          <a:off x="1426030" y="12414069"/>
          <a:ext cx="2312126"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sng">
              <a:latin typeface="ＭＳ ゴシック" panose="020B0609070205080204" pitchFamily="49" charset="-128"/>
              <a:ea typeface="ＭＳ ゴシック" panose="020B0609070205080204" pitchFamily="49" charset="-128"/>
            </a:rPr>
            <a:t>要請・計算方法に応じ適宜記載してください</a:t>
          </a:r>
          <a:endParaRPr kumimoji="1" lang="en-US" altLang="ja-JP" sz="1200" u="sng">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838200</xdr:colOff>
      <xdr:row>37</xdr:row>
      <xdr:rowOff>206828</xdr:rowOff>
    </xdr:from>
    <xdr:to>
      <xdr:col>1</xdr:col>
      <xdr:colOff>968830</xdr:colOff>
      <xdr:row>40</xdr:row>
      <xdr:rowOff>130629</xdr:rowOff>
    </xdr:to>
    <xdr:cxnSp macro="">
      <xdr:nvCxnSpPr>
        <xdr:cNvPr id="15" name="直線矢印コネクタ 14"/>
        <xdr:cNvCxnSpPr>
          <a:stCxn id="14" idx="0"/>
        </xdr:cNvCxnSpPr>
      </xdr:nvCxnSpPr>
      <xdr:spPr>
        <a:xfrm flipH="1" flipV="1">
          <a:off x="2453640" y="11484428"/>
          <a:ext cx="130630" cy="929641"/>
        </a:xfrm>
        <a:prstGeom prst="straightConnector1">
          <a:avLst/>
        </a:prstGeom>
        <a:ln w="127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88571</xdr:colOff>
      <xdr:row>1</xdr:row>
      <xdr:rowOff>59376</xdr:rowOff>
    </xdr:from>
    <xdr:to>
      <xdr:col>23</xdr:col>
      <xdr:colOff>631867</xdr:colOff>
      <xdr:row>2</xdr:row>
      <xdr:rowOff>417615</xdr:rowOff>
    </xdr:to>
    <xdr:sp macro="" textlink="">
      <xdr:nvSpPr>
        <xdr:cNvPr id="16" name="テキスト ボックス 15"/>
        <xdr:cNvSpPr txBox="1"/>
      </xdr:nvSpPr>
      <xdr:spPr>
        <a:xfrm>
          <a:off x="28957980" y="232558"/>
          <a:ext cx="1461160" cy="600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ＭＳ ゴシック" panose="020B0609070205080204" pitchFamily="49" charset="-128"/>
              <a:ea typeface="ＭＳ ゴシック" panose="020B0609070205080204" pitchFamily="49" charset="-128"/>
            </a:rPr>
            <a:t>記載例</a:t>
          </a:r>
        </a:p>
      </xdr:txBody>
    </xdr:sp>
    <xdr:clientData/>
  </xdr:twoCellAnchor>
  <xdr:twoCellAnchor>
    <xdr:from>
      <xdr:col>1</xdr:col>
      <xdr:colOff>326571</xdr:colOff>
      <xdr:row>24</xdr:row>
      <xdr:rowOff>108857</xdr:rowOff>
    </xdr:from>
    <xdr:to>
      <xdr:col>3</xdr:col>
      <xdr:colOff>108858</xdr:colOff>
      <xdr:row>25</xdr:row>
      <xdr:rowOff>87086</xdr:rowOff>
    </xdr:to>
    <xdr:sp macro="" textlink="">
      <xdr:nvSpPr>
        <xdr:cNvPr id="17" name="テキスト ボックス 16"/>
        <xdr:cNvSpPr txBox="1"/>
      </xdr:nvSpPr>
      <xdr:spPr>
        <a:xfrm>
          <a:off x="1942011" y="7241177"/>
          <a:ext cx="1999707" cy="3135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区分方法、金額について記載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664029</xdr:colOff>
      <xdr:row>15</xdr:row>
      <xdr:rowOff>108857</xdr:rowOff>
    </xdr:from>
    <xdr:to>
      <xdr:col>21</xdr:col>
      <xdr:colOff>1247504</xdr:colOff>
      <xdr:row>16</xdr:row>
      <xdr:rowOff>75112</xdr:rowOff>
    </xdr:to>
    <xdr:sp macro="" textlink="">
      <xdr:nvSpPr>
        <xdr:cNvPr id="18" name="テキスト ボックス 17"/>
        <xdr:cNvSpPr txBox="1"/>
      </xdr:nvSpPr>
      <xdr:spPr>
        <a:xfrm>
          <a:off x="22054458" y="4125686"/>
          <a:ext cx="2042160" cy="358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u="sng">
              <a:latin typeface="ＭＳ ゴシック" panose="020B0609070205080204" pitchFamily="49" charset="-128"/>
              <a:ea typeface="ＭＳ ゴシック" panose="020B0609070205080204" pitchFamily="49" charset="-128"/>
            </a:rPr>
            <a:t>実績値について入力</a:t>
          </a:r>
          <a:endParaRPr kumimoji="1" lang="en-US" altLang="ja-JP" sz="1600" u="sng">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401781</xdr:colOff>
      <xdr:row>21</xdr:row>
      <xdr:rowOff>124691</xdr:rowOff>
    </xdr:from>
    <xdr:to>
      <xdr:col>16</xdr:col>
      <xdr:colOff>193963</xdr:colOff>
      <xdr:row>22</xdr:row>
      <xdr:rowOff>83128</xdr:rowOff>
    </xdr:to>
    <xdr:sp macro="" textlink="">
      <xdr:nvSpPr>
        <xdr:cNvPr id="19" name="テキスト ボックス 18"/>
        <xdr:cNvSpPr txBox="1"/>
      </xdr:nvSpPr>
      <xdr:spPr>
        <a:xfrm>
          <a:off x="18080181" y="4525241"/>
          <a:ext cx="1259032" cy="301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申請期間を記載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11</xdr:col>
      <xdr:colOff>0</xdr:colOff>
      <xdr:row>5</xdr:row>
      <xdr:rowOff>0</xdr:rowOff>
    </xdr:from>
    <xdr:ext cx="3250128" cy="693267"/>
    <xdr:sp macro="" textlink="">
      <xdr:nvSpPr>
        <xdr:cNvPr id="27" name="テキスト ボックス 26"/>
        <xdr:cNvSpPr txBox="1"/>
      </xdr:nvSpPr>
      <xdr:spPr>
        <a:xfrm>
          <a:off x="12676909" y="1437409"/>
          <a:ext cx="3250128" cy="69326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u="none">
              <a:solidFill>
                <a:sysClr val="windowText" lastClr="000000"/>
              </a:solidFill>
              <a:effectLst/>
              <a:latin typeface="+mn-lt"/>
              <a:ea typeface="+mn-ea"/>
              <a:cs typeface="+mn-cs"/>
            </a:rPr>
            <a:t>協力金の支給単位で記載してください</a:t>
          </a:r>
          <a:endParaRPr kumimoji="1" lang="en-US" altLang="ja-JP" sz="1400" u="none">
            <a:solidFill>
              <a:sysClr val="windowText" lastClr="000000"/>
            </a:solidFill>
            <a:effectLst/>
            <a:latin typeface="+mn-lt"/>
            <a:ea typeface="+mn-ea"/>
            <a:cs typeface="+mn-cs"/>
          </a:endParaRPr>
        </a:p>
        <a:p>
          <a:r>
            <a:rPr kumimoji="1" lang="ja-JP" altLang="en-US" sz="1400" u="none">
              <a:solidFill>
                <a:sysClr val="windowText" lastClr="000000"/>
              </a:solidFill>
              <a:effectLst/>
              <a:latin typeface="+mn-lt"/>
              <a:ea typeface="+mn-ea"/>
              <a:cs typeface="+mn-cs"/>
            </a:rPr>
            <a:t>（店舗ごと支給の場合は店舗単位）</a:t>
          </a:r>
          <a:endParaRPr kumimoji="1" lang="en-US" altLang="ja-JP" sz="14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13</xdr:col>
      <xdr:colOff>346366</xdr:colOff>
      <xdr:row>6</xdr:row>
      <xdr:rowOff>86592</xdr:rowOff>
    </xdr:from>
    <xdr:to>
      <xdr:col>17</xdr:col>
      <xdr:colOff>207818</xdr:colOff>
      <xdr:row>16</xdr:row>
      <xdr:rowOff>242455</xdr:rowOff>
    </xdr:to>
    <xdr:cxnSp macro="">
      <xdr:nvCxnSpPr>
        <xdr:cNvPr id="28" name="直線コネクタ 27"/>
        <xdr:cNvCxnSpPr/>
      </xdr:nvCxnSpPr>
      <xdr:spPr>
        <a:xfrm flipH="1" flipV="1">
          <a:off x="15950048" y="1766456"/>
          <a:ext cx="5749634" cy="2857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360221</xdr:colOff>
      <xdr:row>6</xdr:row>
      <xdr:rowOff>117766</xdr:rowOff>
    </xdr:from>
    <xdr:to>
      <xdr:col>14</xdr:col>
      <xdr:colOff>173182</xdr:colOff>
      <xdr:row>16</xdr:row>
      <xdr:rowOff>190500</xdr:rowOff>
    </xdr:to>
    <xdr:cxnSp macro="">
      <xdr:nvCxnSpPr>
        <xdr:cNvPr id="30" name="直線コネクタ 29"/>
        <xdr:cNvCxnSpPr/>
      </xdr:nvCxnSpPr>
      <xdr:spPr>
        <a:xfrm flipH="1" flipV="1">
          <a:off x="15963903" y="1797630"/>
          <a:ext cx="1285006" cy="27743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640772</xdr:colOff>
      <xdr:row>6</xdr:row>
      <xdr:rowOff>104179</xdr:rowOff>
    </xdr:from>
    <xdr:to>
      <xdr:col>11</xdr:col>
      <xdr:colOff>0</xdr:colOff>
      <xdr:row>9</xdr:row>
      <xdr:rowOff>121227</xdr:rowOff>
    </xdr:to>
    <xdr:cxnSp macro="">
      <xdr:nvCxnSpPr>
        <xdr:cNvPr id="33" name="直線コネクタ 32"/>
        <xdr:cNvCxnSpPr>
          <a:stCxn id="27" idx="1"/>
        </xdr:cNvCxnSpPr>
      </xdr:nvCxnSpPr>
      <xdr:spPr>
        <a:xfrm flipH="1">
          <a:off x="7654636" y="1784043"/>
          <a:ext cx="5022273" cy="7444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1267687</xdr:colOff>
      <xdr:row>6</xdr:row>
      <xdr:rowOff>104179</xdr:rowOff>
    </xdr:from>
    <xdr:to>
      <xdr:col>11</xdr:col>
      <xdr:colOff>0</xdr:colOff>
      <xdr:row>17</xdr:row>
      <xdr:rowOff>193961</xdr:rowOff>
    </xdr:to>
    <xdr:cxnSp macro="">
      <xdr:nvCxnSpPr>
        <xdr:cNvPr id="39" name="直線コネクタ 38"/>
        <xdr:cNvCxnSpPr>
          <a:endCxn id="27" idx="1"/>
        </xdr:cNvCxnSpPr>
      </xdr:nvCxnSpPr>
      <xdr:spPr>
        <a:xfrm flipV="1">
          <a:off x="5545278" y="1784043"/>
          <a:ext cx="7131631" cy="31377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346360</xdr:colOff>
      <xdr:row>6</xdr:row>
      <xdr:rowOff>104179</xdr:rowOff>
    </xdr:from>
    <xdr:to>
      <xdr:col>11</xdr:col>
      <xdr:colOff>0</xdr:colOff>
      <xdr:row>17</xdr:row>
      <xdr:rowOff>51952</xdr:rowOff>
    </xdr:to>
    <xdr:cxnSp macro="">
      <xdr:nvCxnSpPr>
        <xdr:cNvPr id="41" name="直線コネクタ 40"/>
        <xdr:cNvCxnSpPr>
          <a:endCxn id="27" idx="1"/>
        </xdr:cNvCxnSpPr>
      </xdr:nvCxnSpPr>
      <xdr:spPr>
        <a:xfrm flipV="1">
          <a:off x="3342405" y="1784043"/>
          <a:ext cx="9334504" cy="29957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675409</xdr:colOff>
      <xdr:row>21</xdr:row>
      <xdr:rowOff>121227</xdr:rowOff>
    </xdr:from>
    <xdr:to>
      <xdr:col>19</xdr:col>
      <xdr:colOff>467590</xdr:colOff>
      <xdr:row>22</xdr:row>
      <xdr:rowOff>79664</xdr:rowOff>
    </xdr:to>
    <xdr:sp macro="" textlink="">
      <xdr:nvSpPr>
        <xdr:cNvPr id="43" name="テキスト ボックス 42"/>
        <xdr:cNvSpPr txBox="1"/>
      </xdr:nvSpPr>
      <xdr:spPr>
        <a:xfrm>
          <a:off x="23639318" y="6199909"/>
          <a:ext cx="1264227"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支給期間を記載</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484909</xdr:colOff>
      <xdr:row>29</xdr:row>
      <xdr:rowOff>190501</xdr:rowOff>
    </xdr:from>
    <xdr:to>
      <xdr:col>20</xdr:col>
      <xdr:colOff>440574</xdr:colOff>
      <xdr:row>30</xdr:row>
      <xdr:rowOff>325583</xdr:rowOff>
    </xdr:to>
    <xdr:sp macro="" textlink="">
      <xdr:nvSpPr>
        <xdr:cNvPr id="44" name="テキスト ボックス 43"/>
        <xdr:cNvSpPr txBox="1"/>
      </xdr:nvSpPr>
      <xdr:spPr>
        <a:xfrm>
          <a:off x="23448818" y="8901546"/>
          <a:ext cx="2899756" cy="464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latin typeface="ＭＳ ゴシック" panose="020B0609070205080204" pitchFamily="49" charset="-128"/>
              <a:ea typeface="ＭＳ ゴシック" panose="020B0609070205080204" pitchFamily="49" charset="-128"/>
            </a:rPr>
            <a:t>対象内の内訳の実績値についてはわかる範囲で記載</a:t>
          </a:r>
          <a:endParaRPr kumimoji="1" lang="en-US" altLang="ja-JP" sz="1100" u="none">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449581</xdr:colOff>
      <xdr:row>24</xdr:row>
      <xdr:rowOff>163485</xdr:rowOff>
    </xdr:from>
    <xdr:to>
      <xdr:col>9</xdr:col>
      <xdr:colOff>655321</xdr:colOff>
      <xdr:row>26</xdr:row>
      <xdr:rowOff>114993</xdr:rowOff>
    </xdr:to>
    <xdr:sp macro="" textlink="">
      <xdr:nvSpPr>
        <xdr:cNvPr id="2" name="テキスト ボックス 1"/>
        <xdr:cNvSpPr txBox="1"/>
      </xdr:nvSpPr>
      <xdr:spPr>
        <a:xfrm>
          <a:off x="7040881" y="7013865"/>
          <a:ext cx="960120" cy="416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view="pageBreakPreview" zoomScaleNormal="100" zoomScaleSheetLayoutView="100" workbookViewId="0">
      <selection activeCell="B7" sqref="B7"/>
    </sheetView>
  </sheetViews>
  <sheetFormatPr defaultRowHeight="18.75" x14ac:dyDescent="0.4"/>
  <cols>
    <col min="1" max="1" width="5.375" customWidth="1"/>
    <col min="2" max="2" width="15.875" customWidth="1"/>
    <col min="10" max="10" width="3.875" customWidth="1"/>
  </cols>
  <sheetData>
    <row r="2" spans="2:9" ht="33.6" customHeight="1" x14ac:dyDescent="0.4">
      <c r="B2" s="462" t="s">
        <v>134</v>
      </c>
      <c r="C2" s="462"/>
      <c r="D2" s="462"/>
      <c r="E2" s="462"/>
      <c r="F2" s="17"/>
      <c r="G2" s="17"/>
      <c r="H2" s="17"/>
      <c r="I2" s="17"/>
    </row>
    <row r="3" spans="2:9" ht="87" customHeight="1" thickBot="1" x14ac:dyDescent="0.45">
      <c r="B3" s="17"/>
      <c r="C3" s="17"/>
      <c r="D3" s="17"/>
      <c r="E3" s="17"/>
      <c r="F3" s="17"/>
      <c r="G3" s="17"/>
      <c r="H3" s="17"/>
      <c r="I3" s="17"/>
    </row>
    <row r="4" spans="2:9" ht="69" customHeight="1" x14ac:dyDescent="0.4">
      <c r="B4" s="73" t="s">
        <v>16</v>
      </c>
      <c r="C4" s="465"/>
      <c r="D4" s="465"/>
      <c r="E4" s="465"/>
      <c r="F4" s="465"/>
      <c r="G4" s="465"/>
      <c r="H4" s="465"/>
      <c r="I4" s="466"/>
    </row>
    <row r="5" spans="2:9" ht="69" customHeight="1" x14ac:dyDescent="0.4">
      <c r="B5" s="74" t="s">
        <v>34</v>
      </c>
      <c r="C5" s="463"/>
      <c r="D5" s="463"/>
      <c r="E5" s="463"/>
      <c r="F5" s="463"/>
      <c r="G5" s="463"/>
      <c r="H5" s="463"/>
      <c r="I5" s="464"/>
    </row>
    <row r="6" spans="2:9" ht="69" customHeight="1" x14ac:dyDescent="0.4">
      <c r="B6" s="74" t="s">
        <v>35</v>
      </c>
      <c r="C6" s="463"/>
      <c r="D6" s="463"/>
      <c r="E6" s="463"/>
      <c r="F6" s="463"/>
      <c r="G6" s="463"/>
      <c r="H6" s="463"/>
      <c r="I6" s="464"/>
    </row>
    <row r="7" spans="2:9" ht="69" customHeight="1" x14ac:dyDescent="0.4">
      <c r="B7" s="75" t="s">
        <v>17</v>
      </c>
      <c r="C7" s="463"/>
      <c r="D7" s="463"/>
      <c r="E7" s="463"/>
      <c r="F7" s="463"/>
      <c r="G7" s="463"/>
      <c r="H7" s="463"/>
      <c r="I7" s="464"/>
    </row>
    <row r="8" spans="2:9" ht="69" customHeight="1" thickBot="1" x14ac:dyDescent="0.45">
      <c r="B8" s="76" t="s">
        <v>18</v>
      </c>
      <c r="C8" s="460"/>
      <c r="D8" s="460"/>
      <c r="E8" s="460"/>
      <c r="F8" s="460"/>
      <c r="G8" s="460"/>
      <c r="H8" s="460"/>
      <c r="I8" s="461"/>
    </row>
  </sheetData>
  <mergeCells count="6">
    <mergeCell ref="C8:I8"/>
    <mergeCell ref="B2:E2"/>
    <mergeCell ref="C5:I5"/>
    <mergeCell ref="C6:I6"/>
    <mergeCell ref="C7:I7"/>
    <mergeCell ref="C4:I4"/>
  </mergeCells>
  <phoneticPr fontId="1"/>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view="pageBreakPreview" zoomScale="70" zoomScaleNormal="100" zoomScaleSheetLayoutView="70" workbookViewId="0">
      <selection activeCell="J17" sqref="J17:J18"/>
    </sheetView>
  </sheetViews>
  <sheetFormatPr defaultColWidth="8.75" defaultRowHeight="13.5" x14ac:dyDescent="0.4"/>
  <cols>
    <col min="1" max="1" width="21.25" style="5" customWidth="1"/>
    <col min="2" max="2" width="18" style="5" customWidth="1"/>
    <col min="3" max="3" width="12.5" style="5" customWidth="1"/>
    <col min="4" max="4" width="5.75" style="5" customWidth="1"/>
    <col min="5" max="5" width="20.75" style="5" customWidth="1"/>
    <col min="6" max="6" width="15.125" style="5" customWidth="1"/>
    <col min="7" max="7" width="13.875" style="5" customWidth="1"/>
    <col min="8" max="8" width="13.625" style="5" customWidth="1"/>
    <col min="9" max="9" width="11.375" style="5" customWidth="1"/>
    <col min="10" max="10" width="18.25" style="8" customWidth="1"/>
    <col min="11" max="11" width="17.25" style="8" customWidth="1"/>
    <col min="12" max="12" width="19" style="5" customWidth="1"/>
    <col min="13" max="13" width="19.25" style="5" customWidth="1"/>
    <col min="14" max="14" width="8.75" style="5"/>
    <col min="15" max="15" width="10.75" style="5" bestFit="1" customWidth="1"/>
    <col min="16" max="16" width="11.75" style="5" bestFit="1" customWidth="1"/>
    <col min="17" max="16384" width="8.75" style="5"/>
  </cols>
  <sheetData>
    <row r="1" spans="1:16" ht="14.25" x14ac:dyDescent="0.4">
      <c r="N1" s="48"/>
    </row>
    <row r="2" spans="1:16" ht="19.5" thickBot="1" x14ac:dyDescent="0.45">
      <c r="A2" s="4" t="s">
        <v>139</v>
      </c>
      <c r="B2" s="4"/>
      <c r="C2" s="1"/>
      <c r="D2" s="2"/>
      <c r="E2" s="2"/>
      <c r="F2" s="2"/>
      <c r="G2" s="2"/>
      <c r="H2" s="2"/>
      <c r="I2" s="2"/>
      <c r="J2" s="3"/>
      <c r="K2" s="3"/>
    </row>
    <row r="3" spans="1:16" ht="34.15" customHeight="1" x14ac:dyDescent="0.4">
      <c r="A3" s="1021" t="s">
        <v>115</v>
      </c>
      <c r="B3" s="1021"/>
      <c r="C3" s="1021"/>
      <c r="E3" s="601" t="s">
        <v>140</v>
      </c>
      <c r="F3" s="602"/>
      <c r="G3" s="1024"/>
      <c r="H3" s="1027" t="s">
        <v>114</v>
      </c>
      <c r="I3" s="1028"/>
      <c r="J3" s="1028"/>
      <c r="K3" s="5"/>
    </row>
    <row r="4" spans="1:16" ht="22.9" customHeight="1" x14ac:dyDescent="0.4">
      <c r="A4" s="1022">
        <f>L12</f>
        <v>985600000</v>
      </c>
      <c r="B4" s="1022"/>
      <c r="C4" s="1023"/>
      <c r="D4" s="768"/>
      <c r="E4" s="762">
        <f>L19</f>
        <v>2419200000</v>
      </c>
      <c r="F4" s="763"/>
      <c r="G4" s="1025"/>
      <c r="H4" s="1029">
        <f>K19/D12/I12</f>
        <v>49090.909090909096</v>
      </c>
      <c r="I4" s="1030"/>
      <c r="J4" s="1030"/>
      <c r="K4" s="5"/>
    </row>
    <row r="5" spans="1:16" ht="22.9" customHeight="1" thickBot="1" x14ac:dyDescent="0.45">
      <c r="A5" s="1023"/>
      <c r="B5" s="1023"/>
      <c r="C5" s="1023"/>
      <c r="D5" s="768"/>
      <c r="E5" s="765"/>
      <c r="F5" s="766"/>
      <c r="G5" s="1026"/>
      <c r="H5" s="1029"/>
      <c r="I5" s="1030"/>
      <c r="J5" s="1030"/>
      <c r="K5" s="5"/>
    </row>
    <row r="6" spans="1:16" ht="18.75" x14ac:dyDescent="0.4">
      <c r="A6" s="161"/>
      <c r="B6" s="161"/>
      <c r="C6" s="1"/>
      <c r="D6" s="2"/>
      <c r="E6" s="2"/>
      <c r="F6" s="2"/>
      <c r="G6" s="2"/>
      <c r="H6" s="2"/>
      <c r="I6" s="2"/>
      <c r="J6" s="3"/>
      <c r="K6" s="3"/>
    </row>
    <row r="7" spans="1:16" ht="9.6" customHeight="1" x14ac:dyDescent="0.4">
      <c r="A7" s="161"/>
      <c r="B7" s="161"/>
      <c r="C7" s="1"/>
      <c r="D7" s="2"/>
      <c r="E7" s="2"/>
      <c r="F7" s="2"/>
      <c r="G7" s="2"/>
      <c r="H7" s="2"/>
      <c r="I7" s="2"/>
      <c r="J7" s="3"/>
      <c r="K7" s="3"/>
    </row>
    <row r="8" spans="1:16" ht="35.450000000000003" customHeight="1" x14ac:dyDescent="0.4">
      <c r="A8" s="1032"/>
      <c r="B8" s="1032"/>
      <c r="C8" s="1032"/>
      <c r="D8" s="2"/>
      <c r="E8" s="2"/>
      <c r="F8" s="2"/>
      <c r="G8" s="2"/>
      <c r="H8" s="2"/>
      <c r="I8" s="2"/>
      <c r="J8" s="3"/>
      <c r="K8" s="3"/>
      <c r="O8" s="5">
        <v>17777.777777777799</v>
      </c>
      <c r="P8" s="5">
        <v>1008000000</v>
      </c>
    </row>
    <row r="9" spans="1:16" ht="13.15" hidden="1" customHeight="1" x14ac:dyDescent="0.4">
      <c r="A9" s="986" t="s">
        <v>117</v>
      </c>
      <c r="B9" s="987"/>
      <c r="C9" s="988"/>
      <c r="D9" s="592" t="s">
        <v>118</v>
      </c>
      <c r="E9" s="592"/>
      <c r="F9" s="592"/>
      <c r="G9" s="592"/>
      <c r="H9" s="593"/>
      <c r="I9" s="973" t="s">
        <v>5</v>
      </c>
      <c r="J9" s="1012" t="s">
        <v>119</v>
      </c>
      <c r="K9" s="1015" t="s">
        <v>125</v>
      </c>
      <c r="L9" s="127"/>
      <c r="M9" s="128"/>
    </row>
    <row r="10" spans="1:16" ht="21.6" hidden="1" customHeight="1" x14ac:dyDescent="0.4">
      <c r="A10" s="989"/>
      <c r="B10" s="990"/>
      <c r="C10" s="991"/>
      <c r="D10" s="594"/>
      <c r="E10" s="594"/>
      <c r="F10" s="594"/>
      <c r="G10" s="594"/>
      <c r="H10" s="595"/>
      <c r="I10" s="1011"/>
      <c r="J10" s="1013"/>
      <c r="K10" s="1016"/>
      <c r="L10" s="799" t="s">
        <v>126</v>
      </c>
      <c r="M10" s="998" t="s">
        <v>65</v>
      </c>
    </row>
    <row r="11" spans="1:16" ht="13.15" hidden="1" customHeight="1" thickBot="1" x14ac:dyDescent="0.45">
      <c r="A11" s="989"/>
      <c r="B11" s="990"/>
      <c r="C11" s="991"/>
      <c r="D11" s="596"/>
      <c r="E11" s="596"/>
      <c r="F11" s="596"/>
      <c r="G11" s="596"/>
      <c r="H11" s="597"/>
      <c r="I11" s="803"/>
      <c r="J11" s="1014"/>
      <c r="K11" s="1017"/>
      <c r="L11" s="799"/>
      <c r="M11" s="998"/>
    </row>
    <row r="12" spans="1:16" ht="19.149999999999999" hidden="1" customHeight="1" x14ac:dyDescent="0.4">
      <c r="A12" s="989"/>
      <c r="B12" s="990"/>
      <c r="C12" s="991"/>
      <c r="D12" s="999">
        <v>4400</v>
      </c>
      <c r="E12" s="999"/>
      <c r="F12" s="999"/>
      <c r="G12" s="999"/>
      <c r="H12" s="1000"/>
      <c r="I12" s="1003">
        <v>14</v>
      </c>
      <c r="J12" s="1005">
        <v>20000</v>
      </c>
      <c r="K12" s="1007">
        <f>IF(D12*I12*J12=0,"",D12*I12*J12)</f>
        <v>1232000000</v>
      </c>
      <c r="L12" s="1007">
        <f>K12*0.8</f>
        <v>985600000</v>
      </c>
      <c r="M12" s="1009">
        <f>K12*0.2</f>
        <v>246400000</v>
      </c>
      <c r="O12" s="5">
        <v>40000</v>
      </c>
    </row>
    <row r="13" spans="1:16" ht="19.149999999999999" hidden="1" customHeight="1" thickBot="1" x14ac:dyDescent="0.45">
      <c r="A13" s="992"/>
      <c r="B13" s="993"/>
      <c r="C13" s="994"/>
      <c r="D13" s="1001"/>
      <c r="E13" s="1001"/>
      <c r="F13" s="1001"/>
      <c r="G13" s="1001"/>
      <c r="H13" s="1002"/>
      <c r="I13" s="1004"/>
      <c r="J13" s="1006"/>
      <c r="K13" s="1008"/>
      <c r="L13" s="1008"/>
      <c r="M13" s="1010"/>
      <c r="O13" s="5">
        <v>20000</v>
      </c>
    </row>
    <row r="14" spans="1:16" s="7" customFormat="1" ht="19.149999999999999" customHeight="1" thickBot="1" x14ac:dyDescent="0.45">
      <c r="A14" s="152"/>
      <c r="B14" s="152"/>
      <c r="C14" s="152"/>
      <c r="D14" s="155"/>
      <c r="E14" s="155"/>
      <c r="F14" s="155"/>
      <c r="G14" s="155"/>
      <c r="H14" s="155"/>
      <c r="I14" s="155"/>
      <c r="J14" s="26"/>
      <c r="K14" s="156"/>
      <c r="L14" s="6"/>
      <c r="M14" s="6"/>
    </row>
    <row r="15" spans="1:16" s="7" customFormat="1" ht="34.15" customHeight="1" thickBot="1" x14ac:dyDescent="0.45">
      <c r="A15" s="995" t="s">
        <v>123</v>
      </c>
      <c r="B15" s="996"/>
      <c r="C15" s="997"/>
      <c r="D15" s="162"/>
      <c r="E15" s="162"/>
      <c r="F15" s="162"/>
      <c r="G15" s="162"/>
      <c r="H15" s="162"/>
      <c r="I15" s="162"/>
      <c r="J15" s="26"/>
      <c r="K15" s="156"/>
      <c r="L15" s="6"/>
      <c r="M15" s="6"/>
      <c r="O15" s="7">
        <v>896000000</v>
      </c>
    </row>
    <row r="16" spans="1:16" ht="31.15" customHeight="1" thickBot="1" x14ac:dyDescent="0.45">
      <c r="A16" s="1018" t="s">
        <v>120</v>
      </c>
      <c r="B16" s="1019"/>
      <c r="C16" s="1019"/>
      <c r="D16" s="1019"/>
      <c r="E16" s="1019"/>
      <c r="F16" s="1019"/>
      <c r="G16" s="1019"/>
      <c r="H16" s="1019"/>
      <c r="I16" s="1019"/>
      <c r="J16" s="1019"/>
      <c r="K16" s="1019"/>
      <c r="L16" s="1019"/>
      <c r="M16" s="1031"/>
    </row>
    <row r="17" spans="1:15" ht="28.15" customHeight="1" x14ac:dyDescent="0.4">
      <c r="A17" s="806" t="s">
        <v>3</v>
      </c>
      <c r="B17" s="972" t="s">
        <v>13</v>
      </c>
      <c r="C17" s="973"/>
      <c r="D17" s="804" t="s">
        <v>28</v>
      </c>
      <c r="E17" s="804"/>
      <c r="F17" s="976" t="s">
        <v>14</v>
      </c>
      <c r="G17" s="157"/>
      <c r="H17" s="158"/>
      <c r="I17" s="804" t="s">
        <v>5</v>
      </c>
      <c r="J17" s="788" t="s">
        <v>10</v>
      </c>
      <c r="K17" s="785" t="s">
        <v>27</v>
      </c>
      <c r="L17" s="159"/>
      <c r="M17" s="160"/>
    </row>
    <row r="18" spans="1:15" ht="50.25" customHeight="1" thickBot="1" x14ac:dyDescent="0.45">
      <c r="A18" s="800"/>
      <c r="B18" s="974"/>
      <c r="C18" s="975"/>
      <c r="D18" s="805"/>
      <c r="E18" s="805"/>
      <c r="F18" s="976"/>
      <c r="G18" s="126" t="s">
        <v>15</v>
      </c>
      <c r="H18" s="126" t="s">
        <v>4</v>
      </c>
      <c r="I18" s="800"/>
      <c r="J18" s="789"/>
      <c r="K18" s="772"/>
      <c r="L18" s="125" t="s">
        <v>124</v>
      </c>
      <c r="M18" s="126" t="s">
        <v>26</v>
      </c>
    </row>
    <row r="19" spans="1:15" s="7" customFormat="1" ht="39" customHeight="1" thickBot="1" x14ac:dyDescent="0.45">
      <c r="A19" s="790"/>
      <c r="B19" s="968">
        <v>25000</v>
      </c>
      <c r="C19" s="969"/>
      <c r="D19" s="794"/>
      <c r="E19" s="795"/>
      <c r="F19" s="55">
        <v>4400</v>
      </c>
      <c r="G19" s="13">
        <v>4400</v>
      </c>
      <c r="H19" s="149">
        <v>0</v>
      </c>
      <c r="I19" s="42"/>
      <c r="J19" s="43"/>
      <c r="K19" s="70">
        <f>IF(SUM(K24,K37,K50,K63)=0,"",SUM(K24,K37,K50,K63))</f>
        <v>3024000000</v>
      </c>
      <c r="L19" s="71">
        <f>IF(SUM(L24,L37,L50,L63)=0,"",SUM(L24,L37,L50,L63))</f>
        <v>2419200000</v>
      </c>
      <c r="M19" s="129">
        <f>IF(SUM(M24,M37,M50,M63)=0,"",SUM(M24,M37,M50,M63))</f>
        <v>604800000</v>
      </c>
    </row>
    <row r="20" spans="1:15" s="7" customFormat="1" ht="7.9" customHeight="1" thickBot="1" x14ac:dyDescent="0.45">
      <c r="A20" s="1033"/>
      <c r="B20" s="970"/>
      <c r="C20" s="971"/>
      <c r="D20" s="796"/>
      <c r="E20" s="797"/>
      <c r="F20" s="798"/>
      <c r="G20" s="798"/>
      <c r="H20" s="798"/>
      <c r="I20" s="798"/>
      <c r="J20" s="798"/>
      <c r="K20" s="124"/>
      <c r="L20" s="6"/>
    </row>
    <row r="21" spans="1:15" s="7" customFormat="1" ht="7.9" customHeight="1" thickBot="1" x14ac:dyDescent="0.45">
      <c r="A21" s="151"/>
      <c r="B21" s="151"/>
      <c r="C21" s="123"/>
      <c r="D21" s="150"/>
      <c r="E21" s="150"/>
      <c r="F21" s="124"/>
      <c r="G21" s="124"/>
      <c r="H21" s="124"/>
      <c r="I21" s="124"/>
      <c r="J21" s="124"/>
      <c r="K21" s="124"/>
      <c r="L21" s="6"/>
    </row>
    <row r="22" spans="1:15" s="7" customFormat="1" ht="27" customHeight="1" thickBot="1" x14ac:dyDescent="0.45">
      <c r="A22" s="947" t="s">
        <v>113</v>
      </c>
      <c r="B22" s="968">
        <v>7000</v>
      </c>
      <c r="C22" s="969"/>
      <c r="D22" s="777" t="s">
        <v>19</v>
      </c>
      <c r="E22" s="778"/>
      <c r="F22" s="823" t="s">
        <v>107</v>
      </c>
      <c r="G22" s="824"/>
      <c r="H22" s="824"/>
      <c r="I22" s="824"/>
      <c r="J22" s="824"/>
      <c r="K22" s="824"/>
      <c r="L22" s="824"/>
      <c r="M22" s="825"/>
      <c r="O22" s="7" t="s">
        <v>68</v>
      </c>
    </row>
    <row r="23" spans="1:15" s="7" customFormat="1" ht="26.45" customHeight="1" thickBot="1" x14ac:dyDescent="0.45">
      <c r="A23" s="949"/>
      <c r="B23" s="970"/>
      <c r="C23" s="971"/>
      <c r="D23" s="777" t="s">
        <v>0</v>
      </c>
      <c r="E23" s="778"/>
      <c r="F23" s="777" t="s">
        <v>108</v>
      </c>
      <c r="G23" s="1020"/>
      <c r="H23" s="1020"/>
      <c r="I23" s="1020"/>
      <c r="J23" s="1020"/>
      <c r="K23" s="1020"/>
      <c r="L23" s="1020"/>
      <c r="M23" s="778"/>
      <c r="O23" s="7" t="s">
        <v>22</v>
      </c>
    </row>
    <row r="24" spans="1:15" ht="26.45" customHeight="1" thickBot="1" x14ac:dyDescent="0.45">
      <c r="A24" s="808"/>
      <c r="B24" s="166" t="s">
        <v>136</v>
      </c>
      <c r="C24" s="173">
        <f>J24</f>
        <v>40000</v>
      </c>
      <c r="D24" s="747" t="s">
        <v>6</v>
      </c>
      <c r="E24" s="748"/>
      <c r="F24" s="168">
        <v>3200</v>
      </c>
      <c r="G24" s="964"/>
      <c r="H24" s="966"/>
      <c r="I24" s="28">
        <v>14</v>
      </c>
      <c r="J24" s="61">
        <v>40000</v>
      </c>
      <c r="K24" s="60">
        <f>IF(F24*I24*J24=0,"",(F24*I24*J24))</f>
        <v>1792000000</v>
      </c>
      <c r="L24" s="130">
        <f t="shared" ref="L24:L29" si="0">IF(F24*I24*J24*0.8=0,"",(F24*I24*J24*0.8))</f>
        <v>1433600000</v>
      </c>
      <c r="M24" s="131">
        <f t="shared" ref="M24:M29" si="1">IF(F24*I24*J24*0.2=0,"",(F24*I24*J24*0.2))</f>
        <v>358400000</v>
      </c>
      <c r="O24" s="5" t="s">
        <v>21</v>
      </c>
    </row>
    <row r="25" spans="1:15" ht="26.45" customHeight="1" x14ac:dyDescent="0.4">
      <c r="A25" s="809"/>
      <c r="B25" s="938"/>
      <c r="C25" s="954"/>
      <c r="D25" s="749" t="s">
        <v>8</v>
      </c>
      <c r="E25" s="153" t="s">
        <v>105</v>
      </c>
      <c r="F25" s="172">
        <v>200</v>
      </c>
      <c r="G25" s="965"/>
      <c r="H25" s="967"/>
      <c r="I25" s="9"/>
      <c r="J25" s="62"/>
      <c r="K25" s="59" t="str">
        <f>IF(F25*I25*J25=0,"",(F25*I25*J25))</f>
        <v/>
      </c>
      <c r="L25" s="133" t="str">
        <f t="shared" si="0"/>
        <v/>
      </c>
      <c r="M25" s="134" t="str">
        <f t="shared" si="1"/>
        <v/>
      </c>
      <c r="O25" s="5" t="s">
        <v>67</v>
      </c>
    </row>
    <row r="26" spans="1:15" ht="26.45" customHeight="1" x14ac:dyDescent="0.4">
      <c r="A26" s="809"/>
      <c r="B26" s="938"/>
      <c r="C26" s="954"/>
      <c r="D26" s="750"/>
      <c r="E26" s="154" t="s">
        <v>106</v>
      </c>
      <c r="F26" s="171">
        <v>3000</v>
      </c>
      <c r="G26" s="965"/>
      <c r="H26" s="967"/>
      <c r="I26" s="9"/>
      <c r="J26" s="62"/>
      <c r="K26" s="59" t="str">
        <f>IF(F26*I26*J26=0,"",(F26*I26*J26))</f>
        <v/>
      </c>
      <c r="L26" s="135" t="str">
        <f t="shared" si="0"/>
        <v/>
      </c>
      <c r="M26" s="134" t="str">
        <f t="shared" si="1"/>
        <v/>
      </c>
    </row>
    <row r="27" spans="1:15" ht="26.45" customHeight="1" x14ac:dyDescent="0.4">
      <c r="A27" s="809"/>
      <c r="B27" s="938"/>
      <c r="C27" s="954"/>
      <c r="D27" s="750"/>
      <c r="E27" s="154"/>
      <c r="F27" s="11"/>
      <c r="G27" s="965"/>
      <c r="H27" s="967"/>
      <c r="I27" s="9"/>
      <c r="J27" s="62"/>
      <c r="K27" s="59" t="str">
        <f>IF(F27*I27*J27=0,"",(F27*I27*J27))</f>
        <v/>
      </c>
      <c r="L27" s="133" t="str">
        <f t="shared" si="0"/>
        <v/>
      </c>
      <c r="M27" s="134" t="str">
        <f t="shared" si="1"/>
        <v/>
      </c>
    </row>
    <row r="28" spans="1:15" ht="25.15" customHeight="1" thickBot="1" x14ac:dyDescent="0.45">
      <c r="A28" s="809"/>
      <c r="B28" s="938"/>
      <c r="C28" s="954"/>
      <c r="D28" s="751"/>
      <c r="E28" s="112"/>
      <c r="F28" s="11"/>
      <c r="G28" s="758"/>
      <c r="H28" s="807"/>
      <c r="I28" s="9"/>
      <c r="J28" s="62"/>
      <c r="K28" s="59" t="str">
        <f>IF(F28*I28*J28=0,"",(F28*I28*J28))</f>
        <v/>
      </c>
      <c r="L28" s="133" t="str">
        <f t="shared" si="0"/>
        <v/>
      </c>
      <c r="M28" s="134" t="str">
        <f t="shared" si="1"/>
        <v/>
      </c>
      <c r="O28" s="5" t="s">
        <v>9</v>
      </c>
    </row>
    <row r="29" spans="1:15" ht="26.45" customHeight="1" thickBot="1" x14ac:dyDescent="0.45">
      <c r="A29" s="809"/>
      <c r="B29" s="938"/>
      <c r="C29" s="954"/>
      <c r="D29" s="752" t="s">
        <v>7</v>
      </c>
      <c r="E29" s="753"/>
      <c r="F29" s="29"/>
      <c r="G29" s="784"/>
      <c r="H29" s="775"/>
      <c r="I29" s="775"/>
      <c r="J29" s="773"/>
      <c r="K29" s="57"/>
      <c r="L29" s="813" t="str">
        <f t="shared" si="0"/>
        <v/>
      </c>
      <c r="M29" s="781" t="str">
        <f t="shared" si="1"/>
        <v/>
      </c>
      <c r="O29" s="5" t="s">
        <v>11</v>
      </c>
    </row>
    <row r="30" spans="1:15" ht="26.45" customHeight="1" x14ac:dyDescent="0.4">
      <c r="A30" s="809"/>
      <c r="B30" s="938"/>
      <c r="C30" s="954"/>
      <c r="D30" s="744" t="s">
        <v>8</v>
      </c>
      <c r="E30" s="30"/>
      <c r="F30" s="31"/>
      <c r="G30" s="775"/>
      <c r="H30" s="775"/>
      <c r="I30" s="775"/>
      <c r="J30" s="773"/>
      <c r="K30" s="57"/>
      <c r="L30" s="814"/>
      <c r="M30" s="782"/>
      <c r="O30" s="5" t="s">
        <v>67</v>
      </c>
    </row>
    <row r="31" spans="1:15" ht="26.45" customHeight="1" x14ac:dyDescent="0.4">
      <c r="A31" s="809"/>
      <c r="B31" s="938"/>
      <c r="C31" s="954"/>
      <c r="D31" s="745"/>
      <c r="E31" s="32"/>
      <c r="F31" s="33"/>
      <c r="G31" s="775"/>
      <c r="H31" s="775"/>
      <c r="I31" s="775"/>
      <c r="J31" s="773"/>
      <c r="K31" s="57"/>
      <c r="L31" s="814"/>
      <c r="M31" s="782"/>
    </row>
    <row r="32" spans="1:15" ht="26.45" customHeight="1" x14ac:dyDescent="0.4">
      <c r="A32" s="809"/>
      <c r="B32" s="938"/>
      <c r="C32" s="954"/>
      <c r="D32" s="745"/>
      <c r="E32" s="34"/>
      <c r="F32" s="33"/>
      <c r="G32" s="775"/>
      <c r="H32" s="775"/>
      <c r="I32" s="775"/>
      <c r="J32" s="773"/>
      <c r="K32" s="57"/>
      <c r="L32" s="814"/>
      <c r="M32" s="782"/>
    </row>
    <row r="33" spans="1:13" ht="26.45" customHeight="1" thickBot="1" x14ac:dyDescent="0.45">
      <c r="A33" s="810"/>
      <c r="B33" s="939"/>
      <c r="C33" s="955"/>
      <c r="D33" s="746"/>
      <c r="E33" s="35"/>
      <c r="F33" s="36"/>
      <c r="G33" s="776"/>
      <c r="H33" s="776"/>
      <c r="I33" s="776"/>
      <c r="J33" s="774"/>
      <c r="K33" s="58"/>
      <c r="L33" s="815"/>
      <c r="M33" s="783"/>
    </row>
    <row r="34" spans="1:13" ht="10.9" customHeight="1" thickBot="1" x14ac:dyDescent="0.45">
      <c r="A34" s="44"/>
      <c r="B34" s="164"/>
      <c r="C34" s="46"/>
      <c r="D34" s="21"/>
      <c r="E34" s="22"/>
      <c r="F34" s="23"/>
      <c r="G34" s="19"/>
      <c r="H34" s="19"/>
      <c r="I34" s="19"/>
      <c r="J34" s="20"/>
      <c r="K34" s="26"/>
      <c r="L34" s="7"/>
      <c r="M34" s="7"/>
    </row>
    <row r="35" spans="1:13" ht="26.45" customHeight="1" thickBot="1" x14ac:dyDescent="0.45">
      <c r="A35" s="945" t="s">
        <v>128</v>
      </c>
      <c r="B35" s="947" t="s">
        <v>127</v>
      </c>
      <c r="C35" s="948"/>
      <c r="D35" s="756" t="s">
        <v>19</v>
      </c>
      <c r="E35" s="757"/>
      <c r="F35" s="823" t="s">
        <v>107</v>
      </c>
      <c r="G35" s="824"/>
      <c r="H35" s="824"/>
      <c r="I35" s="824"/>
      <c r="J35" s="824"/>
      <c r="K35" s="824"/>
      <c r="L35" s="824"/>
      <c r="M35" s="825"/>
    </row>
    <row r="36" spans="1:13" ht="26.45" customHeight="1" thickBot="1" x14ac:dyDescent="0.45">
      <c r="A36" s="946"/>
      <c r="B36" s="949"/>
      <c r="C36" s="950"/>
      <c r="D36" s="756" t="s">
        <v>0</v>
      </c>
      <c r="E36" s="757"/>
      <c r="F36" s="777" t="s">
        <v>108</v>
      </c>
      <c r="G36" s="1020"/>
      <c r="H36" s="1020"/>
      <c r="I36" s="1020"/>
      <c r="J36" s="1020"/>
      <c r="K36" s="1020"/>
      <c r="L36" s="1020"/>
      <c r="M36" s="778"/>
    </row>
    <row r="37" spans="1:13" ht="26.45" customHeight="1" thickBot="1" x14ac:dyDescent="0.45">
      <c r="A37" s="808"/>
      <c r="B37" s="956" t="s">
        <v>135</v>
      </c>
      <c r="C37" s="958">
        <f>J37</f>
        <v>70000</v>
      </c>
      <c r="D37" s="747" t="s">
        <v>6</v>
      </c>
      <c r="E37" s="748"/>
      <c r="F37" s="168">
        <v>400</v>
      </c>
      <c r="G37" s="960"/>
      <c r="H37" s="961"/>
      <c r="I37" s="169">
        <v>14</v>
      </c>
      <c r="J37" s="170">
        <v>70000</v>
      </c>
      <c r="K37" s="60">
        <f>IF(F37*I37*J37=0,"",(F37*I37*J37))</f>
        <v>392000000</v>
      </c>
      <c r="L37" s="136">
        <f t="shared" ref="L37:L42" si="2">IF(F37*I37*J37*0.8=0,"",(F37*I37*J37*0.8))</f>
        <v>313600000</v>
      </c>
      <c r="M37" s="137">
        <f t="shared" ref="M37:M42" si="3">IF(F37*I37*J37*0.2=0,"",(F37*I37*J37*0.2))</f>
        <v>78400000</v>
      </c>
    </row>
    <row r="38" spans="1:13" ht="26.45" customHeight="1" x14ac:dyDescent="0.4">
      <c r="A38" s="809"/>
      <c r="B38" s="957"/>
      <c r="C38" s="959"/>
      <c r="D38" s="749" t="s">
        <v>8</v>
      </c>
      <c r="E38" s="153" t="s">
        <v>109</v>
      </c>
      <c r="F38" s="15">
        <v>200</v>
      </c>
      <c r="G38" s="759"/>
      <c r="H38" s="759"/>
      <c r="I38" s="38"/>
      <c r="J38" s="64"/>
      <c r="K38" s="59" t="str">
        <f>IF(F38*I38*J38=0,"",(F38*I38*J38))</f>
        <v/>
      </c>
      <c r="L38" s="138" t="str">
        <f t="shared" si="2"/>
        <v/>
      </c>
      <c r="M38" s="139" t="str">
        <f t="shared" si="3"/>
        <v/>
      </c>
    </row>
    <row r="39" spans="1:13" ht="26.45" customHeight="1" x14ac:dyDescent="0.4">
      <c r="A39" s="809"/>
      <c r="B39" s="962"/>
      <c r="C39" s="963"/>
      <c r="D39" s="750"/>
      <c r="E39" s="154" t="s">
        <v>110</v>
      </c>
      <c r="F39" s="15">
        <v>200</v>
      </c>
      <c r="G39" s="759"/>
      <c r="H39" s="759"/>
      <c r="I39" s="9"/>
      <c r="J39" s="64"/>
      <c r="K39" s="59" t="str">
        <f>IF(F39*I39*J39=0,"",(F39*I39*J39))</f>
        <v/>
      </c>
      <c r="L39" s="138" t="str">
        <f t="shared" si="2"/>
        <v/>
      </c>
      <c r="M39" s="139" t="str">
        <f t="shared" si="3"/>
        <v/>
      </c>
    </row>
    <row r="40" spans="1:13" ht="26.45" customHeight="1" x14ac:dyDescent="0.4">
      <c r="A40" s="809"/>
      <c r="B40" s="938"/>
      <c r="C40" s="954"/>
      <c r="D40" s="750"/>
      <c r="E40" s="16"/>
      <c r="F40" s="11"/>
      <c r="G40" s="759"/>
      <c r="H40" s="759"/>
      <c r="I40" s="39"/>
      <c r="J40" s="65"/>
      <c r="K40" s="59" t="str">
        <f>IF(F40*I40*J40=0,"",(F40*I40*J40))</f>
        <v/>
      </c>
      <c r="L40" s="138" t="str">
        <f t="shared" si="2"/>
        <v/>
      </c>
      <c r="M40" s="139" t="str">
        <f t="shared" si="3"/>
        <v/>
      </c>
    </row>
    <row r="41" spans="1:13" ht="26.45" customHeight="1" thickBot="1" x14ac:dyDescent="0.45">
      <c r="A41" s="809"/>
      <c r="B41" s="938"/>
      <c r="C41" s="954"/>
      <c r="D41" s="751"/>
      <c r="E41" s="12"/>
      <c r="F41" s="11"/>
      <c r="G41" s="759"/>
      <c r="H41" s="759"/>
      <c r="I41" s="39"/>
      <c r="J41" s="65"/>
      <c r="K41" s="59" t="str">
        <f>IF(F41*I41*J41=0,"",(F41*I41*J41))</f>
        <v/>
      </c>
      <c r="L41" s="138" t="str">
        <f t="shared" si="2"/>
        <v/>
      </c>
      <c r="M41" s="139" t="str">
        <f t="shared" si="3"/>
        <v/>
      </c>
    </row>
    <row r="42" spans="1:13" ht="26.45" customHeight="1" thickBot="1" x14ac:dyDescent="0.45">
      <c r="A42" s="809"/>
      <c r="B42" s="938"/>
      <c r="C42" s="954"/>
      <c r="D42" s="752" t="s">
        <v>7</v>
      </c>
      <c r="E42" s="753"/>
      <c r="F42" s="29"/>
      <c r="G42" s="784"/>
      <c r="H42" s="775"/>
      <c r="I42" s="775"/>
      <c r="J42" s="826"/>
      <c r="K42" s="56"/>
      <c r="L42" s="818" t="str">
        <f t="shared" si="2"/>
        <v/>
      </c>
      <c r="M42" s="781" t="str">
        <f t="shared" si="3"/>
        <v/>
      </c>
    </row>
    <row r="43" spans="1:13" ht="26.45" customHeight="1" x14ac:dyDescent="0.4">
      <c r="A43" s="809"/>
      <c r="B43" s="938"/>
      <c r="C43" s="954"/>
      <c r="D43" s="744" t="s">
        <v>8</v>
      </c>
      <c r="E43" s="30"/>
      <c r="F43" s="40"/>
      <c r="G43" s="775"/>
      <c r="H43" s="775"/>
      <c r="I43" s="775"/>
      <c r="J43" s="826"/>
      <c r="K43" s="57"/>
      <c r="L43" s="819"/>
      <c r="M43" s="782"/>
    </row>
    <row r="44" spans="1:13" ht="26.45" customHeight="1" x14ac:dyDescent="0.4">
      <c r="A44" s="809"/>
      <c r="B44" s="938"/>
      <c r="C44" s="954"/>
      <c r="D44" s="745"/>
      <c r="E44" s="32"/>
      <c r="F44" s="41"/>
      <c r="G44" s="775"/>
      <c r="H44" s="775"/>
      <c r="I44" s="775"/>
      <c r="J44" s="826"/>
      <c r="K44" s="57"/>
      <c r="L44" s="819"/>
      <c r="M44" s="782"/>
    </row>
    <row r="45" spans="1:13" ht="26.45" customHeight="1" x14ac:dyDescent="0.4">
      <c r="A45" s="809"/>
      <c r="B45" s="938"/>
      <c r="C45" s="954"/>
      <c r="D45" s="745"/>
      <c r="E45" s="34"/>
      <c r="F45" s="33"/>
      <c r="G45" s="775"/>
      <c r="H45" s="775"/>
      <c r="I45" s="775"/>
      <c r="J45" s="826"/>
      <c r="K45" s="57"/>
      <c r="L45" s="819"/>
      <c r="M45" s="782"/>
    </row>
    <row r="46" spans="1:13" ht="26.45" customHeight="1" thickBot="1" x14ac:dyDescent="0.45">
      <c r="A46" s="810"/>
      <c r="B46" s="939"/>
      <c r="C46" s="955"/>
      <c r="D46" s="746"/>
      <c r="E46" s="35"/>
      <c r="F46" s="36"/>
      <c r="G46" s="776"/>
      <c r="H46" s="776"/>
      <c r="I46" s="776"/>
      <c r="J46" s="827"/>
      <c r="K46" s="58"/>
      <c r="L46" s="820"/>
      <c r="M46" s="783"/>
    </row>
    <row r="47" spans="1:13" ht="10.9" customHeight="1" thickBot="1" x14ac:dyDescent="0.45">
      <c r="A47" s="167"/>
      <c r="B47" s="164"/>
      <c r="C47" s="46"/>
      <c r="D47" s="18"/>
      <c r="E47" s="18"/>
      <c r="F47" s="124"/>
      <c r="G47" s="124"/>
      <c r="H47" s="124"/>
      <c r="I47" s="124"/>
      <c r="J47" s="124"/>
      <c r="K47" s="124"/>
      <c r="L47" s="7"/>
      <c r="M47" s="7"/>
    </row>
    <row r="48" spans="1:13" ht="26.45" customHeight="1" thickBot="1" x14ac:dyDescent="0.45">
      <c r="A48" s="945" t="s">
        <v>128</v>
      </c>
      <c r="B48" s="947" t="s">
        <v>127</v>
      </c>
      <c r="C48" s="948"/>
      <c r="D48" s="777" t="s">
        <v>19</v>
      </c>
      <c r="E48" s="778"/>
      <c r="F48" s="823" t="s">
        <v>107</v>
      </c>
      <c r="G48" s="824"/>
      <c r="H48" s="824"/>
      <c r="I48" s="824"/>
      <c r="J48" s="824"/>
      <c r="K48" s="824"/>
      <c r="L48" s="824"/>
      <c r="M48" s="825"/>
    </row>
    <row r="49" spans="1:13" ht="26.45" customHeight="1" thickBot="1" x14ac:dyDescent="0.45">
      <c r="A49" s="946"/>
      <c r="B49" s="949"/>
      <c r="C49" s="950"/>
      <c r="D49" s="777" t="s">
        <v>0</v>
      </c>
      <c r="E49" s="778"/>
      <c r="F49" s="777" t="s">
        <v>108</v>
      </c>
      <c r="G49" s="1020"/>
      <c r="H49" s="1020"/>
      <c r="I49" s="1020"/>
      <c r="J49" s="1020"/>
      <c r="K49" s="1020"/>
      <c r="L49" s="1020"/>
      <c r="M49" s="778"/>
    </row>
    <row r="50" spans="1:13" ht="26.45" customHeight="1" thickBot="1" x14ac:dyDescent="0.45">
      <c r="A50" s="808"/>
      <c r="B50" s="166" t="s">
        <v>137</v>
      </c>
      <c r="C50" s="174">
        <f>J50</f>
        <v>100000</v>
      </c>
      <c r="D50" s="953" t="s">
        <v>6</v>
      </c>
      <c r="E50" s="748"/>
      <c r="F50" s="27">
        <v>400</v>
      </c>
      <c r="G50" s="758"/>
      <c r="H50" s="807"/>
      <c r="I50" s="28">
        <v>14</v>
      </c>
      <c r="J50" s="66">
        <v>100000</v>
      </c>
      <c r="K50" s="60">
        <f>IF(F50*I50*J50=0,"",(F50*I50*J50))</f>
        <v>560000000</v>
      </c>
      <c r="L50" s="140">
        <f t="shared" ref="L50:L55" si="4">IF(F50*I50*J50*0.8=0,"",(F50*I50*J50*0.8))</f>
        <v>448000000</v>
      </c>
      <c r="M50" s="141">
        <f t="shared" ref="M50:M55" si="5">IF(F50*I50*J50*0.2=0,"",(F50*I50*J50*0.2))</f>
        <v>112000000</v>
      </c>
    </row>
    <row r="51" spans="1:13" ht="26.45" customHeight="1" x14ac:dyDescent="0.4">
      <c r="A51" s="809"/>
      <c r="B51" s="938"/>
      <c r="C51" s="954"/>
      <c r="D51" s="749" t="s">
        <v>8</v>
      </c>
      <c r="E51" s="153" t="s">
        <v>111</v>
      </c>
      <c r="F51" s="14">
        <v>10</v>
      </c>
      <c r="G51" s="759"/>
      <c r="H51" s="759"/>
      <c r="I51" s="9"/>
      <c r="J51" s="63"/>
      <c r="K51" s="59" t="str">
        <f>IF(F51*I51*J51=0,"",(F51*I51*J51))</f>
        <v/>
      </c>
      <c r="L51" s="138" t="str">
        <f t="shared" si="4"/>
        <v/>
      </c>
      <c r="M51" s="139" t="str">
        <f t="shared" si="5"/>
        <v/>
      </c>
    </row>
    <row r="52" spans="1:13" ht="26.45" customHeight="1" x14ac:dyDescent="0.4">
      <c r="A52" s="809"/>
      <c r="B52" s="938"/>
      <c r="C52" s="954"/>
      <c r="D52" s="750"/>
      <c r="E52" s="154" t="s">
        <v>112</v>
      </c>
      <c r="F52" s="15">
        <v>390</v>
      </c>
      <c r="G52" s="759"/>
      <c r="H52" s="759"/>
      <c r="I52" s="9"/>
      <c r="J52" s="63"/>
      <c r="K52" s="59" t="str">
        <f>IF(F52*I52*J52=0,"",(F52*I52*J52))</f>
        <v/>
      </c>
      <c r="L52" s="142" t="str">
        <f t="shared" si="4"/>
        <v/>
      </c>
      <c r="M52" s="139" t="str">
        <f t="shared" si="5"/>
        <v/>
      </c>
    </row>
    <row r="53" spans="1:13" ht="26.45" customHeight="1" x14ac:dyDescent="0.4">
      <c r="A53" s="809"/>
      <c r="B53" s="938"/>
      <c r="C53" s="954"/>
      <c r="D53" s="750"/>
      <c r="E53" s="16"/>
      <c r="F53" s="11"/>
      <c r="G53" s="759"/>
      <c r="H53" s="759"/>
      <c r="I53" s="9"/>
      <c r="J53" s="63"/>
      <c r="K53" s="59" t="str">
        <f>IF(F53*I53*J53=0,"",(F53*I53*J53))</f>
        <v/>
      </c>
      <c r="L53" s="142" t="str">
        <f t="shared" si="4"/>
        <v/>
      </c>
      <c r="M53" s="139" t="str">
        <f t="shared" si="5"/>
        <v/>
      </c>
    </row>
    <row r="54" spans="1:13" ht="26.45" customHeight="1" thickBot="1" x14ac:dyDescent="0.45">
      <c r="A54" s="809"/>
      <c r="B54" s="938"/>
      <c r="C54" s="954"/>
      <c r="D54" s="751"/>
      <c r="E54" s="12"/>
      <c r="F54" s="11"/>
      <c r="G54" s="759"/>
      <c r="H54" s="759"/>
      <c r="I54" s="9"/>
      <c r="J54" s="63"/>
      <c r="K54" s="59" t="str">
        <f>IF(F54*I54*J54=0,"",(F54*I54*J54))</f>
        <v/>
      </c>
      <c r="L54" s="142" t="str">
        <f t="shared" si="4"/>
        <v/>
      </c>
      <c r="M54" s="139" t="str">
        <f t="shared" si="5"/>
        <v/>
      </c>
    </row>
    <row r="55" spans="1:13" ht="26.45" customHeight="1" thickBot="1" x14ac:dyDescent="0.45">
      <c r="A55" s="809"/>
      <c r="B55" s="938"/>
      <c r="C55" s="954"/>
      <c r="D55" s="752" t="s">
        <v>7</v>
      </c>
      <c r="E55" s="753"/>
      <c r="F55" s="29"/>
      <c r="G55" s="784"/>
      <c r="H55" s="775"/>
      <c r="I55" s="775"/>
      <c r="J55" s="821"/>
      <c r="K55" s="52"/>
      <c r="L55" s="813" t="str">
        <f t="shared" si="4"/>
        <v/>
      </c>
      <c r="M55" s="781" t="str">
        <f t="shared" si="5"/>
        <v/>
      </c>
    </row>
    <row r="56" spans="1:13" ht="26.45" customHeight="1" x14ac:dyDescent="0.4">
      <c r="A56" s="809"/>
      <c r="B56" s="938"/>
      <c r="C56" s="954"/>
      <c r="D56" s="744" t="s">
        <v>8</v>
      </c>
      <c r="E56" s="30"/>
      <c r="F56" s="31"/>
      <c r="G56" s="775"/>
      <c r="H56" s="775"/>
      <c r="I56" s="775"/>
      <c r="J56" s="821"/>
      <c r="K56" s="53"/>
      <c r="L56" s="814"/>
      <c r="M56" s="782"/>
    </row>
    <row r="57" spans="1:13" ht="26.45" customHeight="1" x14ac:dyDescent="0.4">
      <c r="A57" s="809"/>
      <c r="B57" s="938"/>
      <c r="C57" s="954"/>
      <c r="D57" s="745"/>
      <c r="E57" s="32"/>
      <c r="F57" s="33"/>
      <c r="G57" s="775"/>
      <c r="H57" s="775"/>
      <c r="I57" s="775"/>
      <c r="J57" s="821"/>
      <c r="K57" s="53"/>
      <c r="L57" s="814"/>
      <c r="M57" s="782"/>
    </row>
    <row r="58" spans="1:13" ht="26.45" customHeight="1" x14ac:dyDescent="0.4">
      <c r="A58" s="809"/>
      <c r="B58" s="938"/>
      <c r="C58" s="954"/>
      <c r="D58" s="745"/>
      <c r="E58" s="34"/>
      <c r="F58" s="33"/>
      <c r="G58" s="775"/>
      <c r="H58" s="775"/>
      <c r="I58" s="775"/>
      <c r="J58" s="821"/>
      <c r="K58" s="53"/>
      <c r="L58" s="814"/>
      <c r="M58" s="782"/>
    </row>
    <row r="59" spans="1:13" ht="26.45" customHeight="1" thickBot="1" x14ac:dyDescent="0.45">
      <c r="A59" s="810"/>
      <c r="B59" s="939"/>
      <c r="C59" s="955"/>
      <c r="D59" s="746"/>
      <c r="E59" s="35"/>
      <c r="F59" s="36"/>
      <c r="G59" s="776"/>
      <c r="H59" s="776"/>
      <c r="I59" s="776"/>
      <c r="J59" s="822"/>
      <c r="K59" s="54"/>
      <c r="L59" s="815"/>
      <c r="M59" s="783"/>
    </row>
    <row r="60" spans="1:13" ht="10.9" customHeight="1" thickBot="1" x14ac:dyDescent="0.45">
      <c r="A60" s="44"/>
      <c r="B60" s="951"/>
      <c r="C60" s="952"/>
      <c r="D60" s="21"/>
      <c r="E60" s="24"/>
      <c r="F60" s="25"/>
      <c r="G60" s="21"/>
      <c r="H60" s="21"/>
      <c r="I60" s="21"/>
      <c r="J60" s="26"/>
      <c r="K60" s="26"/>
      <c r="L60" s="7"/>
      <c r="M60" s="7"/>
    </row>
    <row r="61" spans="1:13" ht="26.45" customHeight="1" thickBot="1" x14ac:dyDescent="0.45">
      <c r="A61" s="945" t="s">
        <v>113</v>
      </c>
      <c r="B61" s="947" t="s">
        <v>127</v>
      </c>
      <c r="C61" s="948"/>
      <c r="D61" s="756" t="s">
        <v>19</v>
      </c>
      <c r="E61" s="757"/>
      <c r="F61" s="823" t="s">
        <v>107</v>
      </c>
      <c r="G61" s="824"/>
      <c r="H61" s="824"/>
      <c r="I61" s="824"/>
      <c r="J61" s="824"/>
      <c r="K61" s="824"/>
      <c r="L61" s="824"/>
      <c r="M61" s="825"/>
    </row>
    <row r="62" spans="1:13" ht="26.45" customHeight="1" thickBot="1" x14ac:dyDescent="0.45">
      <c r="A62" s="946"/>
      <c r="B62" s="949"/>
      <c r="C62" s="950"/>
      <c r="D62" s="756" t="s">
        <v>0</v>
      </c>
      <c r="E62" s="757"/>
      <c r="F62" s="777" t="s">
        <v>22</v>
      </c>
      <c r="G62" s="1020"/>
      <c r="H62" s="1020"/>
      <c r="I62" s="1020"/>
      <c r="J62" s="1020"/>
      <c r="K62" s="1020"/>
      <c r="L62" s="1020"/>
      <c r="M62" s="778"/>
    </row>
    <row r="63" spans="1:13" ht="26.45" customHeight="1" thickBot="1" x14ac:dyDescent="0.45">
      <c r="A63" s="808"/>
      <c r="B63" s="163" t="s">
        <v>138</v>
      </c>
      <c r="C63" s="165">
        <f>J63</f>
        <v>100000</v>
      </c>
      <c r="D63" s="747" t="s">
        <v>6</v>
      </c>
      <c r="E63" s="748"/>
      <c r="F63" s="27">
        <v>200</v>
      </c>
      <c r="G63" s="758"/>
      <c r="H63" s="807"/>
      <c r="I63" s="37">
        <v>14</v>
      </c>
      <c r="J63" s="67">
        <v>100000</v>
      </c>
      <c r="K63" s="60">
        <f>IF(F63*I63*J63=0,"",(F63*I63*J63))</f>
        <v>280000000</v>
      </c>
      <c r="L63" s="143">
        <f t="shared" ref="L63:L68" si="6">IF(F63*I63*J63*0.8=0,"",(F63*I63*J63*0.8))</f>
        <v>224000000</v>
      </c>
      <c r="M63" s="144">
        <f t="shared" ref="M63:M68" si="7">IF(F63*I63*J63*0.2=0,"",(F63*I63*J63*0.2))</f>
        <v>56000000</v>
      </c>
    </row>
    <row r="64" spans="1:13" ht="26.45" customHeight="1" x14ac:dyDescent="0.4">
      <c r="A64" s="938"/>
      <c r="B64" s="940"/>
      <c r="C64" s="940"/>
      <c r="D64" s="941" t="s">
        <v>8</v>
      </c>
      <c r="E64" s="132"/>
      <c r="F64" s="15"/>
      <c r="G64" s="759"/>
      <c r="H64" s="759"/>
      <c r="I64" s="38"/>
      <c r="J64" s="68"/>
      <c r="K64" s="59" t="str">
        <f>IF(F64*I64*J64=0,"",(F64*I64*J64))</f>
        <v/>
      </c>
      <c r="L64" s="145" t="str">
        <f t="shared" si="6"/>
        <v/>
      </c>
      <c r="M64" s="146" t="str">
        <f t="shared" si="7"/>
        <v/>
      </c>
    </row>
    <row r="65" spans="1:13" ht="26.45" customHeight="1" x14ac:dyDescent="0.4">
      <c r="A65" s="938"/>
      <c r="B65" s="940"/>
      <c r="C65" s="940"/>
      <c r="D65" s="942"/>
      <c r="E65" s="16"/>
      <c r="F65" s="15"/>
      <c r="G65" s="759"/>
      <c r="H65" s="759"/>
      <c r="I65" s="9"/>
      <c r="J65" s="68"/>
      <c r="K65" s="59" t="str">
        <f>IF(F65*I65*J65=0,"",(F65*I65*J65))</f>
        <v/>
      </c>
      <c r="L65" s="147" t="str">
        <f t="shared" si="6"/>
        <v/>
      </c>
      <c r="M65" s="148" t="str">
        <f t="shared" si="7"/>
        <v/>
      </c>
    </row>
    <row r="66" spans="1:13" ht="26.45" customHeight="1" x14ac:dyDescent="0.4">
      <c r="A66" s="938"/>
      <c r="B66" s="940"/>
      <c r="C66" s="940"/>
      <c r="D66" s="942"/>
      <c r="E66" s="16"/>
      <c r="F66" s="11"/>
      <c r="G66" s="759"/>
      <c r="H66" s="759"/>
      <c r="I66" s="39"/>
      <c r="J66" s="69"/>
      <c r="K66" s="59" t="str">
        <f>IF(F66*I66*J66=0,"",(F66*I66*J66))</f>
        <v/>
      </c>
      <c r="L66" s="147" t="str">
        <f t="shared" si="6"/>
        <v/>
      </c>
      <c r="M66" s="148" t="str">
        <f t="shared" si="7"/>
        <v/>
      </c>
    </row>
    <row r="67" spans="1:13" ht="26.45" customHeight="1" thickBot="1" x14ac:dyDescent="0.45">
      <c r="A67" s="938"/>
      <c r="B67" s="940"/>
      <c r="C67" s="940"/>
      <c r="D67" s="943"/>
      <c r="E67" s="12"/>
      <c r="F67" s="11"/>
      <c r="G67" s="759"/>
      <c r="H67" s="759"/>
      <c r="I67" s="39"/>
      <c r="J67" s="69"/>
      <c r="K67" s="59" t="str">
        <f>IF(F67*I67*J67=0,"",(F67*I67*J67))</f>
        <v/>
      </c>
      <c r="L67" s="147" t="str">
        <f t="shared" si="6"/>
        <v/>
      </c>
      <c r="M67" s="148" t="str">
        <f t="shared" si="7"/>
        <v/>
      </c>
    </row>
    <row r="68" spans="1:13" ht="26.45" customHeight="1" thickBot="1" x14ac:dyDescent="0.45">
      <c r="A68" s="938"/>
      <c r="B68" s="940"/>
      <c r="C68" s="940"/>
      <c r="D68" s="944" t="s">
        <v>7</v>
      </c>
      <c r="E68" s="753"/>
      <c r="F68" s="29"/>
      <c r="G68" s="784"/>
      <c r="H68" s="775"/>
      <c r="I68" s="775"/>
      <c r="J68" s="816"/>
      <c r="K68" s="56"/>
      <c r="L68" s="813" t="str">
        <f t="shared" si="6"/>
        <v/>
      </c>
      <c r="M68" s="781" t="str">
        <f t="shared" si="7"/>
        <v/>
      </c>
    </row>
    <row r="69" spans="1:13" ht="26.45" customHeight="1" x14ac:dyDescent="0.4">
      <c r="A69" s="938"/>
      <c r="B69" s="940"/>
      <c r="C69" s="940"/>
      <c r="D69" s="935" t="s">
        <v>8</v>
      </c>
      <c r="E69" s="30"/>
      <c r="F69" s="40"/>
      <c r="G69" s="775"/>
      <c r="H69" s="775"/>
      <c r="I69" s="775"/>
      <c r="J69" s="816"/>
      <c r="K69" s="57"/>
      <c r="L69" s="814"/>
      <c r="M69" s="782"/>
    </row>
    <row r="70" spans="1:13" ht="26.45" customHeight="1" x14ac:dyDescent="0.4">
      <c r="A70" s="938"/>
      <c r="B70" s="940"/>
      <c r="C70" s="940"/>
      <c r="D70" s="936"/>
      <c r="E70" s="32"/>
      <c r="F70" s="41"/>
      <c r="G70" s="775"/>
      <c r="H70" s="775"/>
      <c r="I70" s="775"/>
      <c r="J70" s="816"/>
      <c r="K70" s="57"/>
      <c r="L70" s="814"/>
      <c r="M70" s="782"/>
    </row>
    <row r="71" spans="1:13" ht="26.45" customHeight="1" x14ac:dyDescent="0.4">
      <c r="A71" s="938"/>
      <c r="B71" s="940"/>
      <c r="C71" s="940"/>
      <c r="D71" s="936"/>
      <c r="E71" s="34"/>
      <c r="F71" s="33"/>
      <c r="G71" s="775"/>
      <c r="H71" s="775"/>
      <c r="I71" s="775"/>
      <c r="J71" s="816"/>
      <c r="K71" s="57"/>
      <c r="L71" s="814"/>
      <c r="M71" s="782"/>
    </row>
    <row r="72" spans="1:13" ht="26.45" customHeight="1" thickBot="1" x14ac:dyDescent="0.45">
      <c r="A72" s="939"/>
      <c r="B72" s="940"/>
      <c r="C72" s="940"/>
      <c r="D72" s="937"/>
      <c r="E72" s="35"/>
      <c r="F72" s="36"/>
      <c r="G72" s="776"/>
      <c r="H72" s="776"/>
      <c r="I72" s="776"/>
      <c r="J72" s="817"/>
      <c r="K72" s="58"/>
      <c r="L72" s="815"/>
      <c r="M72" s="783"/>
    </row>
    <row r="74" spans="1:13" ht="22.15" customHeight="1" x14ac:dyDescent="0.4">
      <c r="A74" s="77" t="s">
        <v>43</v>
      </c>
      <c r="B74" s="77"/>
    </row>
    <row r="75" spans="1:13" ht="22.15" customHeight="1" x14ac:dyDescent="0.4">
      <c r="A75" s="77" t="s">
        <v>39</v>
      </c>
      <c r="B75" s="77"/>
    </row>
    <row r="76" spans="1:13" ht="21.6" customHeight="1" x14ac:dyDescent="0.4">
      <c r="A76" s="77" t="s">
        <v>121</v>
      </c>
      <c r="B76" s="77"/>
    </row>
  </sheetData>
  <mergeCells count="117">
    <mergeCell ref="I9:I11"/>
    <mergeCell ref="D12:H13"/>
    <mergeCell ref="I12:I13"/>
    <mergeCell ref="F20:J20"/>
    <mergeCell ref="A22:A23"/>
    <mergeCell ref="D22:E22"/>
    <mergeCell ref="F22:M22"/>
    <mergeCell ref="D23:E23"/>
    <mergeCell ref="F23:M23"/>
    <mergeCell ref="A19:A20"/>
    <mergeCell ref="D19:E20"/>
    <mergeCell ref="B22:C23"/>
    <mergeCell ref="E3:G3"/>
    <mergeCell ref="E4:G5"/>
    <mergeCell ref="H3:J3"/>
    <mergeCell ref="H4:J5"/>
    <mergeCell ref="M12:M13"/>
    <mergeCell ref="A17:A18"/>
    <mergeCell ref="D17:E18"/>
    <mergeCell ref="F17:F18"/>
    <mergeCell ref="I17:I18"/>
    <mergeCell ref="J17:J18"/>
    <mergeCell ref="K17:K18"/>
    <mergeCell ref="A9:C13"/>
    <mergeCell ref="J9:J11"/>
    <mergeCell ref="K9:K11"/>
    <mergeCell ref="L10:L11"/>
    <mergeCell ref="M10:M11"/>
    <mergeCell ref="A16:M16"/>
    <mergeCell ref="A8:C8"/>
    <mergeCell ref="A15:C15"/>
    <mergeCell ref="D4:D5"/>
    <mergeCell ref="J12:J13"/>
    <mergeCell ref="K12:K13"/>
    <mergeCell ref="L12:L13"/>
    <mergeCell ref="D9:H11"/>
    <mergeCell ref="I29:I33"/>
    <mergeCell ref="J29:J33"/>
    <mergeCell ref="L29:L33"/>
    <mergeCell ref="M29:M33"/>
    <mergeCell ref="D30:D33"/>
    <mergeCell ref="A35:A36"/>
    <mergeCell ref="D35:E35"/>
    <mergeCell ref="F35:M35"/>
    <mergeCell ref="D36:E36"/>
    <mergeCell ref="A24:A33"/>
    <mergeCell ref="D24:E24"/>
    <mergeCell ref="G24:G28"/>
    <mergeCell ref="H24:H28"/>
    <mergeCell ref="D25:D28"/>
    <mergeCell ref="D29:E29"/>
    <mergeCell ref="G29:G33"/>
    <mergeCell ref="H29:H33"/>
    <mergeCell ref="F36:M36"/>
    <mergeCell ref="B25:C33"/>
    <mergeCell ref="B35:C36"/>
    <mergeCell ref="B51:C59"/>
    <mergeCell ref="A48:A49"/>
    <mergeCell ref="D48:E48"/>
    <mergeCell ref="F48:M48"/>
    <mergeCell ref="D49:E49"/>
    <mergeCell ref="A37:A46"/>
    <mergeCell ref="D37:E37"/>
    <mergeCell ref="G37:G41"/>
    <mergeCell ref="H37:H41"/>
    <mergeCell ref="D38:D41"/>
    <mergeCell ref="D42:E42"/>
    <mergeCell ref="G42:G46"/>
    <mergeCell ref="H42:H46"/>
    <mergeCell ref="A3:C3"/>
    <mergeCell ref="A4:C5"/>
    <mergeCell ref="F62:M62"/>
    <mergeCell ref="A63:A72"/>
    <mergeCell ref="D63:E63"/>
    <mergeCell ref="G63:G67"/>
    <mergeCell ref="H63:H67"/>
    <mergeCell ref="D64:D67"/>
    <mergeCell ref="D68:E68"/>
    <mergeCell ref="G68:G72"/>
    <mergeCell ref="H68:H72"/>
    <mergeCell ref="I55:I59"/>
    <mergeCell ref="J55:J59"/>
    <mergeCell ref="L55:L59"/>
    <mergeCell ref="M55:M59"/>
    <mergeCell ref="B17:C18"/>
    <mergeCell ref="B19:C20"/>
    <mergeCell ref="D56:D59"/>
    <mergeCell ref="A61:A62"/>
    <mergeCell ref="D61:E61"/>
    <mergeCell ref="F61:M61"/>
    <mergeCell ref="D62:E62"/>
    <mergeCell ref="A50:A59"/>
    <mergeCell ref="D50:E50"/>
    <mergeCell ref="B64:C72"/>
    <mergeCell ref="B61:C62"/>
    <mergeCell ref="B60:C60"/>
    <mergeCell ref="B37:B38"/>
    <mergeCell ref="B39:C46"/>
    <mergeCell ref="C37:C38"/>
    <mergeCell ref="I68:I72"/>
    <mergeCell ref="J68:J72"/>
    <mergeCell ref="L68:L72"/>
    <mergeCell ref="F49:M49"/>
    <mergeCell ref="B48:C49"/>
    <mergeCell ref="I42:I46"/>
    <mergeCell ref="J42:J46"/>
    <mergeCell ref="L42:L46"/>
    <mergeCell ref="M42:M46"/>
    <mergeCell ref="D43:D46"/>
    <mergeCell ref="M68:M72"/>
    <mergeCell ref="D69:D72"/>
    <mergeCell ref="G50:G54"/>
    <mergeCell ref="H50:H54"/>
    <mergeCell ref="D51:D54"/>
    <mergeCell ref="D55:E55"/>
    <mergeCell ref="G55:G59"/>
    <mergeCell ref="H55:H59"/>
  </mergeCells>
  <phoneticPr fontId="1"/>
  <dataValidations count="2">
    <dataValidation type="list" allowBlank="1" showInputMessage="1" showErrorMessage="1" sqref="J12:J15">
      <formula1>$O$12:$O$16</formula1>
    </dataValidation>
    <dataValidation type="list" allowBlank="1" showInputMessage="1" showErrorMessage="1" sqref="F23:M23 F49:M49 F36:M36 F62:M62">
      <formula1>$O$22:$O$26</formula1>
    </dataValidation>
  </dataValidations>
  <printOptions horizontalCentered="1"/>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76"/>
  <sheetViews>
    <sheetView view="pageBreakPreview" zoomScale="55" zoomScaleNormal="100" zoomScaleSheetLayoutView="55" workbookViewId="0">
      <selection activeCell="B6" sqref="B6"/>
    </sheetView>
  </sheetViews>
  <sheetFormatPr defaultColWidth="8.75" defaultRowHeight="13.5" x14ac:dyDescent="0.4"/>
  <cols>
    <col min="1" max="1" width="21.25" style="5" customWidth="1"/>
    <col min="2" max="2" width="18" style="5" customWidth="1"/>
    <col min="3" max="3" width="11.125" style="5" customWidth="1"/>
    <col min="4" max="4" width="5.75" style="5" customWidth="1"/>
    <col min="5" max="5" width="20.75" style="5" customWidth="1"/>
    <col min="6" max="6" width="15.125" style="5" customWidth="1"/>
    <col min="7" max="7" width="13.875" style="5" customWidth="1"/>
    <col min="8" max="8" width="13.625" style="5" customWidth="1"/>
    <col min="9" max="9" width="11.375" style="5" customWidth="1"/>
    <col min="10" max="10" width="18.25" style="8" customWidth="1"/>
    <col min="11" max="11" width="17.25" style="8" customWidth="1"/>
    <col min="12" max="12" width="19" style="5" customWidth="1"/>
    <col min="13" max="21" width="19.25" style="5" customWidth="1"/>
    <col min="22" max="22" width="19.625" style="5" customWidth="1"/>
    <col min="23" max="24" width="12.125" style="5" customWidth="1"/>
    <col min="25" max="25" width="10.75" style="5" hidden="1" customWidth="1"/>
    <col min="26" max="26" width="11.75" style="5" hidden="1" customWidth="1"/>
    <col min="27" max="16384" width="8.75" style="5"/>
  </cols>
  <sheetData>
    <row r="1" spans="1:26" ht="14.25" x14ac:dyDescent="0.4">
      <c r="A1" s="198"/>
      <c r="B1" s="198"/>
      <c r="C1" s="198"/>
      <c r="D1" s="198"/>
      <c r="E1" s="198"/>
      <c r="F1" s="198"/>
      <c r="G1" s="198"/>
      <c r="H1" s="198"/>
      <c r="I1" s="198"/>
      <c r="J1" s="1220"/>
      <c r="K1" s="1220"/>
      <c r="L1" s="198"/>
      <c r="M1" s="198"/>
      <c r="N1" s="198"/>
      <c r="O1" s="198"/>
      <c r="P1" s="198"/>
      <c r="Q1" s="198"/>
      <c r="R1" s="198"/>
      <c r="S1" s="198"/>
      <c r="T1" s="198"/>
      <c r="U1" s="198"/>
      <c r="V1" s="1221"/>
      <c r="W1" s="1221"/>
      <c r="X1" s="1221"/>
    </row>
    <row r="2" spans="1:26" ht="19.5" thickBot="1" x14ac:dyDescent="0.45">
      <c r="A2" s="202" t="s">
        <v>206</v>
      </c>
      <c r="B2" s="202"/>
      <c r="C2" s="203"/>
      <c r="D2" s="196"/>
      <c r="E2" s="196"/>
      <c r="F2" s="196"/>
      <c r="G2" s="196"/>
      <c r="H2" s="196"/>
      <c r="I2" s="196"/>
      <c r="J2" s="197"/>
      <c r="K2" s="197"/>
      <c r="L2" s="198"/>
      <c r="M2" s="198"/>
      <c r="N2" s="198"/>
      <c r="O2" s="198"/>
      <c r="P2" s="198"/>
      <c r="Q2" s="198"/>
      <c r="R2" s="198"/>
      <c r="S2" s="198"/>
      <c r="T2" s="198"/>
      <c r="U2" s="198"/>
      <c r="V2" s="198"/>
      <c r="W2" s="198"/>
      <c r="X2" s="198"/>
    </row>
    <row r="3" spans="1:26" ht="34.15" customHeight="1" x14ac:dyDescent="0.4">
      <c r="A3" s="629" t="s">
        <v>115</v>
      </c>
      <c r="B3" s="629"/>
      <c r="C3" s="629"/>
      <c r="D3" s="198"/>
      <c r="E3" s="598" t="s">
        <v>116</v>
      </c>
      <c r="F3" s="599"/>
      <c r="G3" s="1222"/>
      <c r="H3" s="1223" t="s">
        <v>114</v>
      </c>
      <c r="I3" s="1224"/>
      <c r="J3" s="1225"/>
      <c r="K3" s="198"/>
      <c r="L3" s="198"/>
      <c r="M3" s="198"/>
      <c r="N3" s="198"/>
      <c r="O3" s="198"/>
      <c r="P3" s="198"/>
      <c r="Q3" s="198"/>
      <c r="R3" s="198"/>
      <c r="S3" s="198"/>
      <c r="T3" s="198"/>
      <c r="U3" s="198"/>
      <c r="V3" s="198"/>
      <c r="W3" s="198"/>
      <c r="X3" s="198"/>
    </row>
    <row r="4" spans="1:26" ht="22.9" customHeight="1" x14ac:dyDescent="0.4">
      <c r="A4" s="605" t="e">
        <f>L12</f>
        <v>#VALUE!</v>
      </c>
      <c r="B4" s="605"/>
      <c r="C4" s="1226"/>
      <c r="D4" s="1227"/>
      <c r="E4" s="604" t="str">
        <f>L19</f>
        <v/>
      </c>
      <c r="F4" s="605"/>
      <c r="G4" s="1228"/>
      <c r="H4" s="1229" t="e">
        <f>K19/D12/I12</f>
        <v>#VALUE!</v>
      </c>
      <c r="I4" s="1230"/>
      <c r="J4" s="1231"/>
      <c r="K4" s="198"/>
      <c r="L4" s="198"/>
      <c r="M4" s="198"/>
      <c r="N4" s="198"/>
      <c r="O4" s="198"/>
      <c r="P4" s="198"/>
      <c r="Q4" s="198"/>
      <c r="R4" s="198"/>
      <c r="S4" s="198"/>
      <c r="T4" s="198"/>
      <c r="U4" s="198"/>
      <c r="V4" s="198"/>
      <c r="W4" s="198"/>
      <c r="X4" s="198"/>
    </row>
    <row r="5" spans="1:26" ht="22.9" customHeight="1" thickBot="1" x14ac:dyDescent="0.45">
      <c r="A5" s="1226"/>
      <c r="B5" s="1226"/>
      <c r="C5" s="1226"/>
      <c r="D5" s="1227"/>
      <c r="E5" s="607"/>
      <c r="F5" s="608"/>
      <c r="G5" s="1232"/>
      <c r="H5" s="1114"/>
      <c r="I5" s="1115"/>
      <c r="J5" s="1116"/>
      <c r="K5" s="198"/>
      <c r="L5" s="198"/>
      <c r="M5" s="198"/>
      <c r="N5" s="198"/>
      <c r="O5" s="198"/>
      <c r="P5" s="198"/>
      <c r="Q5" s="198"/>
      <c r="R5" s="198"/>
      <c r="S5" s="198"/>
      <c r="T5" s="198"/>
      <c r="U5" s="198"/>
      <c r="V5" s="198"/>
      <c r="W5" s="198"/>
      <c r="X5" s="198"/>
    </row>
    <row r="6" spans="1:26" ht="18.75" x14ac:dyDescent="0.4">
      <c r="A6" s="361"/>
      <c r="B6" s="361"/>
      <c r="C6" s="203"/>
      <c r="D6" s="196"/>
      <c r="E6" s="196"/>
      <c r="F6" s="196"/>
      <c r="G6" s="196"/>
      <c r="H6" s="196"/>
      <c r="I6" s="196"/>
      <c r="J6" s="197"/>
      <c r="K6" s="197"/>
      <c r="L6" s="198"/>
      <c r="M6" s="198"/>
      <c r="N6" s="198"/>
      <c r="O6" s="198"/>
      <c r="P6" s="198"/>
      <c r="Q6" s="198"/>
      <c r="R6" s="198"/>
      <c r="S6" s="198"/>
      <c r="T6" s="198"/>
      <c r="U6" s="198"/>
      <c r="V6" s="198"/>
      <c r="W6" s="198"/>
      <c r="X6" s="198"/>
    </row>
    <row r="7" spans="1:26" ht="9.6" customHeight="1" x14ac:dyDescent="0.4">
      <c r="A7" s="361"/>
      <c r="B7" s="361"/>
      <c r="C7" s="203"/>
      <c r="D7" s="196"/>
      <c r="E7" s="196"/>
      <c r="F7" s="196"/>
      <c r="G7" s="196"/>
      <c r="H7" s="196"/>
      <c r="I7" s="196"/>
      <c r="J7" s="197"/>
      <c r="K7" s="197"/>
      <c r="L7" s="198"/>
      <c r="M7" s="198"/>
      <c r="N7" s="198"/>
      <c r="O7" s="198"/>
      <c r="P7" s="284"/>
      <c r="Q7" s="1233"/>
      <c r="R7" s="1233"/>
      <c r="S7" s="198"/>
      <c r="T7" s="198"/>
      <c r="U7" s="198"/>
      <c r="V7" s="198"/>
      <c r="W7" s="198"/>
      <c r="X7" s="198"/>
    </row>
    <row r="8" spans="1:26" ht="35.450000000000003" customHeight="1" thickBot="1" x14ac:dyDescent="0.45">
      <c r="A8" s="1234"/>
      <c r="B8" s="1234"/>
      <c r="C8" s="1234"/>
      <c r="D8" s="196"/>
      <c r="E8" s="196"/>
      <c r="F8" s="196"/>
      <c r="G8" s="196"/>
      <c r="H8" s="196"/>
      <c r="I8" s="196"/>
      <c r="J8" s="197"/>
      <c r="K8" s="197"/>
      <c r="L8" s="198"/>
      <c r="M8" s="198"/>
      <c r="N8" s="198"/>
      <c r="O8" s="198"/>
      <c r="P8" s="284"/>
      <c r="Q8" s="284"/>
      <c r="R8" s="284"/>
      <c r="S8" s="198"/>
      <c r="T8" s="198"/>
      <c r="U8" s="198"/>
      <c r="V8" s="198"/>
      <c r="W8" s="198"/>
      <c r="X8" s="198"/>
      <c r="Y8" s="5">
        <v>17777.777777777799</v>
      </c>
      <c r="Z8" s="5">
        <v>1008000000</v>
      </c>
    </row>
    <row r="9" spans="1:26" ht="13.15" customHeight="1" x14ac:dyDescent="0.4">
      <c r="A9" s="850" t="s">
        <v>117</v>
      </c>
      <c r="B9" s="851"/>
      <c r="C9" s="852"/>
      <c r="D9" s="859" t="s">
        <v>118</v>
      </c>
      <c r="E9" s="859"/>
      <c r="F9" s="859"/>
      <c r="G9" s="859"/>
      <c r="H9" s="860"/>
      <c r="I9" s="865" t="s">
        <v>5</v>
      </c>
      <c r="J9" s="867" t="s">
        <v>119</v>
      </c>
      <c r="K9" s="870" t="s">
        <v>125</v>
      </c>
      <c r="L9" s="362"/>
      <c r="M9" s="363"/>
      <c r="N9" s="1233"/>
      <c r="O9" s="1233"/>
      <c r="P9" s="1123"/>
      <c r="Q9" s="284"/>
      <c r="R9" s="284"/>
      <c r="S9" s="1233"/>
      <c r="T9" s="1233"/>
      <c r="U9" s="1233"/>
      <c r="V9" s="198"/>
      <c r="W9" s="198"/>
      <c r="X9" s="198"/>
    </row>
    <row r="10" spans="1:26" ht="21.6" customHeight="1" x14ac:dyDescent="0.4">
      <c r="A10" s="853"/>
      <c r="B10" s="854"/>
      <c r="C10" s="855"/>
      <c r="D10" s="861"/>
      <c r="E10" s="861"/>
      <c r="F10" s="861"/>
      <c r="G10" s="861"/>
      <c r="H10" s="862"/>
      <c r="I10" s="866"/>
      <c r="J10" s="868"/>
      <c r="K10" s="871"/>
      <c r="L10" s="629" t="s">
        <v>207</v>
      </c>
      <c r="M10" s="837" t="s">
        <v>65</v>
      </c>
      <c r="N10" s="284"/>
      <c r="O10" s="284"/>
      <c r="P10" s="284"/>
      <c r="Q10" s="1233"/>
      <c r="R10" s="1233"/>
      <c r="S10" s="1233"/>
      <c r="T10" s="284"/>
      <c r="U10" s="284"/>
      <c r="V10" s="198"/>
      <c r="W10" s="198"/>
      <c r="X10" s="198"/>
    </row>
    <row r="11" spans="1:26" ht="13.15" customHeight="1" thickBot="1" x14ac:dyDescent="0.45">
      <c r="A11" s="853"/>
      <c r="B11" s="854"/>
      <c r="C11" s="855"/>
      <c r="D11" s="863"/>
      <c r="E11" s="863"/>
      <c r="F11" s="863"/>
      <c r="G11" s="863"/>
      <c r="H11" s="864"/>
      <c r="I11" s="633"/>
      <c r="J11" s="869"/>
      <c r="K11" s="872"/>
      <c r="L11" s="629"/>
      <c r="M11" s="837"/>
      <c r="N11" s="284"/>
      <c r="O11" s="284"/>
      <c r="P11" s="284"/>
      <c r="Q11" s="284"/>
      <c r="R11" s="284"/>
      <c r="S11" s="284"/>
      <c r="T11" s="284"/>
      <c r="U11" s="284"/>
      <c r="V11" s="198"/>
      <c r="W11" s="198"/>
      <c r="X11" s="198"/>
    </row>
    <row r="12" spans="1:26" ht="19.149999999999999" customHeight="1" x14ac:dyDescent="0.4">
      <c r="A12" s="853"/>
      <c r="B12" s="854"/>
      <c r="C12" s="855"/>
      <c r="D12" s="838"/>
      <c r="E12" s="838"/>
      <c r="F12" s="838"/>
      <c r="G12" s="838"/>
      <c r="H12" s="839"/>
      <c r="I12" s="842"/>
      <c r="J12" s="844"/>
      <c r="K12" s="846" t="str">
        <f>IF(D12*I12*J12=0,"",D12*I12*J12)</f>
        <v/>
      </c>
      <c r="L12" s="846" t="e">
        <f>K12*0.8</f>
        <v>#VALUE!</v>
      </c>
      <c r="M12" s="848" t="e">
        <f>K12*0.2</f>
        <v>#VALUE!</v>
      </c>
      <c r="N12" s="1123"/>
      <c r="O12" s="1123"/>
      <c r="P12" s="1123"/>
      <c r="Q12" s="284"/>
      <c r="R12" s="284"/>
      <c r="S12" s="284"/>
      <c r="T12" s="1123"/>
      <c r="U12" s="1123"/>
      <c r="V12" s="198"/>
      <c r="W12" s="198"/>
      <c r="X12" s="198"/>
      <c r="Y12" s="5">
        <v>40000</v>
      </c>
    </row>
    <row r="13" spans="1:26" ht="19.149999999999999" customHeight="1" thickBot="1" x14ac:dyDescent="0.45">
      <c r="A13" s="856"/>
      <c r="B13" s="857"/>
      <c r="C13" s="858"/>
      <c r="D13" s="840"/>
      <c r="E13" s="840"/>
      <c r="F13" s="840"/>
      <c r="G13" s="840"/>
      <c r="H13" s="841"/>
      <c r="I13" s="843"/>
      <c r="J13" s="845"/>
      <c r="K13" s="847"/>
      <c r="L13" s="847"/>
      <c r="M13" s="849"/>
      <c r="N13" s="1123"/>
      <c r="O13" s="1123"/>
      <c r="P13" s="1123"/>
      <c r="Q13" s="1123"/>
      <c r="R13" s="1123"/>
      <c r="S13" s="1123"/>
      <c r="T13" s="1123"/>
      <c r="U13" s="1123"/>
      <c r="V13" s="198"/>
      <c r="W13" s="198"/>
      <c r="X13" s="198"/>
      <c r="Y13" s="5">
        <v>20000</v>
      </c>
    </row>
    <row r="14" spans="1:26" s="7" customFormat="1" ht="19.149999999999999" customHeight="1" thickBot="1" x14ac:dyDescent="0.45">
      <c r="A14" s="370"/>
      <c r="B14" s="370"/>
      <c r="C14" s="370"/>
      <c r="D14" s="371"/>
      <c r="E14" s="371"/>
      <c r="F14" s="371"/>
      <c r="G14" s="371"/>
      <c r="H14" s="371"/>
      <c r="I14" s="371"/>
      <c r="J14" s="289"/>
      <c r="K14" s="372"/>
      <c r="L14" s="224"/>
      <c r="M14" s="224"/>
      <c r="N14" s="224"/>
      <c r="O14" s="224"/>
      <c r="P14" s="224"/>
      <c r="Q14" s="1123"/>
      <c r="R14" s="1123"/>
      <c r="S14" s="1123"/>
      <c r="T14" s="224"/>
      <c r="U14" s="224"/>
      <c r="V14" s="225"/>
      <c r="W14" s="225"/>
      <c r="X14" s="225"/>
    </row>
    <row r="15" spans="1:26" s="7" customFormat="1" ht="34.15" customHeight="1" thickBot="1" x14ac:dyDescent="0.45">
      <c r="A15" s="873" t="s">
        <v>123</v>
      </c>
      <c r="B15" s="874"/>
      <c r="C15" s="875"/>
      <c r="D15" s="371"/>
      <c r="E15" s="371"/>
      <c r="F15" s="371"/>
      <c r="G15" s="371"/>
      <c r="H15" s="371"/>
      <c r="I15" s="371"/>
      <c r="J15" s="289"/>
      <c r="K15" s="372"/>
      <c r="L15" s="224"/>
      <c r="M15" s="224"/>
      <c r="N15" s="224"/>
      <c r="O15" s="224"/>
      <c r="P15" s="224"/>
      <c r="Q15" s="224"/>
      <c r="R15" s="224"/>
      <c r="S15" s="224"/>
      <c r="T15" s="224"/>
      <c r="U15" s="224"/>
      <c r="V15" s="225"/>
      <c r="W15" s="225"/>
      <c r="X15" s="225"/>
      <c r="Y15" s="7">
        <v>896000000</v>
      </c>
    </row>
    <row r="16" spans="1:26" ht="31.15" customHeight="1" thickBot="1" x14ac:dyDescent="0.45">
      <c r="A16" s="876" t="s">
        <v>120</v>
      </c>
      <c r="B16" s="877"/>
      <c r="C16" s="877"/>
      <c r="D16" s="877"/>
      <c r="E16" s="877"/>
      <c r="F16" s="877"/>
      <c r="G16" s="877"/>
      <c r="H16" s="877"/>
      <c r="I16" s="877"/>
      <c r="J16" s="877"/>
      <c r="K16" s="877"/>
      <c r="L16" s="877"/>
      <c r="M16" s="1235"/>
      <c r="N16" s="626" t="s">
        <v>165</v>
      </c>
      <c r="O16" s="627"/>
      <c r="P16" s="627"/>
      <c r="Q16" s="626" t="s">
        <v>200</v>
      </c>
      <c r="R16" s="627"/>
      <c r="S16" s="627"/>
      <c r="T16" s="627"/>
      <c r="U16" s="627"/>
      <c r="V16" s="627"/>
      <c r="W16" s="627"/>
      <c r="X16" s="627"/>
    </row>
    <row r="17" spans="1:25" ht="28.15" customHeight="1" x14ac:dyDescent="0.4">
      <c r="A17" s="639" t="s">
        <v>3</v>
      </c>
      <c r="B17" s="878" t="s">
        <v>13</v>
      </c>
      <c r="C17" s="865"/>
      <c r="D17" s="634" t="s">
        <v>28</v>
      </c>
      <c r="E17" s="634"/>
      <c r="F17" s="881" t="s">
        <v>14</v>
      </c>
      <c r="G17" s="374"/>
      <c r="H17" s="375"/>
      <c r="I17" s="634" t="s">
        <v>5</v>
      </c>
      <c r="J17" s="640" t="s">
        <v>10</v>
      </c>
      <c r="K17" s="642" t="s">
        <v>27</v>
      </c>
      <c r="L17" s="204"/>
      <c r="M17" s="206"/>
      <c r="N17" s="653" t="s">
        <v>166</v>
      </c>
      <c r="O17" s="654"/>
      <c r="P17" s="655"/>
      <c r="Q17" s="1236" t="s">
        <v>205</v>
      </c>
      <c r="R17" s="1237"/>
      <c r="S17" s="1238"/>
      <c r="T17" s="1239" t="s">
        <v>125</v>
      </c>
      <c r="U17" s="1240"/>
      <c r="V17" s="205"/>
      <c r="W17" s="612" t="s">
        <v>161</v>
      </c>
      <c r="X17" s="614" t="s">
        <v>162</v>
      </c>
    </row>
    <row r="18" spans="1:25" ht="50.25" customHeight="1" thickBot="1" x14ac:dyDescent="0.45">
      <c r="A18" s="630"/>
      <c r="B18" s="879"/>
      <c r="C18" s="880"/>
      <c r="D18" s="636"/>
      <c r="E18" s="636"/>
      <c r="F18" s="881"/>
      <c r="G18" s="432" t="s">
        <v>15</v>
      </c>
      <c r="H18" s="432" t="s">
        <v>4</v>
      </c>
      <c r="I18" s="630"/>
      <c r="J18" s="641"/>
      <c r="K18" s="612"/>
      <c r="L18" s="431" t="s">
        <v>208</v>
      </c>
      <c r="M18" s="432" t="s">
        <v>26</v>
      </c>
      <c r="N18" s="656"/>
      <c r="O18" s="657"/>
      <c r="P18" s="658"/>
      <c r="Q18" s="662"/>
      <c r="R18" s="663"/>
      <c r="S18" s="664"/>
      <c r="T18" s="613"/>
      <c r="U18" s="210" t="s">
        <v>25</v>
      </c>
      <c r="V18" s="209" t="s">
        <v>26</v>
      </c>
      <c r="W18" s="613"/>
      <c r="X18" s="615"/>
    </row>
    <row r="19" spans="1:25" s="7" customFormat="1" ht="39" customHeight="1" thickBot="1" x14ac:dyDescent="0.45">
      <c r="A19" s="616"/>
      <c r="B19" s="884"/>
      <c r="C19" s="885"/>
      <c r="D19" s="620"/>
      <c r="E19" s="621"/>
      <c r="F19" s="211"/>
      <c r="G19" s="212"/>
      <c r="H19" s="378"/>
      <c r="I19" s="214"/>
      <c r="J19" s="215"/>
      <c r="K19" s="216" t="str">
        <f>IF(SUM(K24,K37,K50,K63)=0,"",SUM(K24,K37,K50,K63))</f>
        <v/>
      </c>
      <c r="L19" s="217" t="str">
        <f>IF(SUM(L24,L37,L50,L63)=0,"",SUM(L24,L37,L50,L63))</f>
        <v/>
      </c>
      <c r="M19" s="380" t="str">
        <f>IF(SUM(M24,M37,M50,M63)=0,"",SUM(M24,M37,M50,M63))</f>
        <v/>
      </c>
      <c r="N19" s="624" t="str">
        <f>IF(P24+P37+P50+P63=0,"",P24+P37+P50+P63)</f>
        <v/>
      </c>
      <c r="O19" s="625"/>
      <c r="P19" s="219"/>
      <c r="Q19" s="624" t="str">
        <f>IF(S24+S37+S50+S63=0,"",S24+S37+S50+S63)</f>
        <v/>
      </c>
      <c r="R19" s="625"/>
      <c r="S19" s="219"/>
      <c r="T19" s="216" t="str">
        <f>IF(SUM(T24,T37,T50,T63)=0,"",SUM(T24,T37,T50,T63))</f>
        <v/>
      </c>
      <c r="U19" s="217" t="str">
        <f>IF(SUM(U24,U37,U50,U63)=0,"",SUM(U24,U37,U50,U63))</f>
        <v/>
      </c>
      <c r="V19" s="380" t="str">
        <f>IF(SUM(V24,V37,V50,V63)=0,"",SUM(V24,V37,V50,V63))</f>
        <v/>
      </c>
      <c r="W19" s="221" t="e">
        <f>Q19/N19</f>
        <v>#VALUE!</v>
      </c>
      <c r="X19" s="222"/>
    </row>
    <row r="20" spans="1:25" s="7" customFormat="1" ht="7.9" customHeight="1" thickBot="1" x14ac:dyDescent="0.45">
      <c r="A20" s="1241"/>
      <c r="B20" s="886"/>
      <c r="C20" s="887"/>
      <c r="D20" s="622"/>
      <c r="E20" s="623"/>
      <c r="F20" s="643"/>
      <c r="G20" s="643"/>
      <c r="H20" s="643"/>
      <c r="I20" s="643"/>
      <c r="J20" s="643"/>
      <c r="K20" s="430"/>
      <c r="L20" s="224"/>
      <c r="M20" s="225"/>
      <c r="N20" s="225"/>
      <c r="O20" s="225"/>
      <c r="P20" s="225"/>
      <c r="Q20" s="290"/>
      <c r="R20" s="290"/>
      <c r="S20" s="290"/>
      <c r="T20" s="225"/>
      <c r="U20" s="225"/>
      <c r="V20" s="225"/>
      <c r="W20" s="225"/>
      <c r="X20" s="225"/>
    </row>
    <row r="21" spans="1:25" s="7" customFormat="1" ht="7.9" customHeight="1" thickBot="1" x14ac:dyDescent="0.45">
      <c r="A21" s="381"/>
      <c r="B21" s="381"/>
      <c r="C21" s="382"/>
      <c r="D21" s="383"/>
      <c r="E21" s="383"/>
      <c r="F21" s="430"/>
      <c r="G21" s="430"/>
      <c r="H21" s="430"/>
      <c r="I21" s="430"/>
      <c r="J21" s="430"/>
      <c r="K21" s="430"/>
      <c r="L21" s="224"/>
      <c r="M21" s="225"/>
      <c r="N21" s="225"/>
      <c r="O21" s="225"/>
      <c r="P21" s="225"/>
      <c r="Q21" s="290"/>
      <c r="R21" s="290"/>
      <c r="S21" s="290"/>
      <c r="T21" s="225"/>
      <c r="U21" s="225"/>
      <c r="V21" s="225"/>
      <c r="W21" s="225"/>
      <c r="X21" s="225"/>
    </row>
    <row r="22" spans="1:25" s="7" customFormat="1" ht="27" customHeight="1" thickBot="1" x14ac:dyDescent="0.45">
      <c r="A22" s="882" t="s">
        <v>113</v>
      </c>
      <c r="B22" s="884"/>
      <c r="C22" s="885"/>
      <c r="D22" s="648" t="s">
        <v>19</v>
      </c>
      <c r="E22" s="649"/>
      <c r="F22" s="665"/>
      <c r="G22" s="666"/>
      <c r="H22" s="666"/>
      <c r="I22" s="666"/>
      <c r="J22" s="666"/>
      <c r="K22" s="666"/>
      <c r="L22" s="666"/>
      <c r="M22" s="667"/>
      <c r="N22" s="650"/>
      <c r="O22" s="651"/>
      <c r="P22" s="652"/>
      <c r="Q22" s="665"/>
      <c r="R22" s="666"/>
      <c r="S22" s="666"/>
      <c r="T22" s="666"/>
      <c r="U22" s="666"/>
      <c r="V22" s="666"/>
      <c r="W22" s="666"/>
      <c r="X22" s="666"/>
      <c r="Y22" s="7" t="s">
        <v>68</v>
      </c>
    </row>
    <row r="23" spans="1:25" s="7" customFormat="1" ht="26.45" customHeight="1" thickBot="1" x14ac:dyDescent="0.45">
      <c r="A23" s="883"/>
      <c r="B23" s="886"/>
      <c r="C23" s="887"/>
      <c r="D23" s="648" t="s">
        <v>0</v>
      </c>
      <c r="E23" s="649"/>
      <c r="F23" s="889"/>
      <c r="G23" s="890"/>
      <c r="H23" s="890"/>
      <c r="I23" s="890"/>
      <c r="J23" s="890"/>
      <c r="K23" s="890"/>
      <c r="L23" s="890"/>
      <c r="M23" s="890"/>
      <c r="N23" s="890"/>
      <c r="O23" s="890"/>
      <c r="P23" s="890"/>
      <c r="Q23" s="890"/>
      <c r="R23" s="890"/>
      <c r="S23" s="890"/>
      <c r="T23" s="890"/>
      <c r="U23" s="890"/>
      <c r="V23" s="890"/>
      <c r="W23" s="890"/>
      <c r="X23" s="890"/>
      <c r="Y23" s="7" t="s">
        <v>22</v>
      </c>
    </row>
    <row r="24" spans="1:25" ht="26.45" customHeight="1" thickBot="1" x14ac:dyDescent="0.45">
      <c r="A24" s="670"/>
      <c r="B24" s="384" t="s">
        <v>156</v>
      </c>
      <c r="C24" s="1217"/>
      <c r="D24" s="675" t="s">
        <v>6</v>
      </c>
      <c r="E24" s="676"/>
      <c r="F24" s="385"/>
      <c r="G24" s="897"/>
      <c r="H24" s="899"/>
      <c r="I24" s="230"/>
      <c r="J24" s="231"/>
      <c r="K24" s="293" t="str">
        <f>IF(F24*I24*J24=0,"",(F24*I24*J24))</f>
        <v/>
      </c>
      <c r="L24" s="386" t="str">
        <f t="shared" ref="L24:L29" si="0">IF(F24*I24*J24*0.8=0,"",(F24*I24*J24*0.8))</f>
        <v/>
      </c>
      <c r="M24" s="387" t="str">
        <f t="shared" ref="M24:M29" si="1">IF(F24*I24*J24*0.2=0,"",(F24*I24*J24*0.2))</f>
        <v/>
      </c>
      <c r="N24" s="675" t="s">
        <v>6</v>
      </c>
      <c r="O24" s="676"/>
      <c r="P24" s="388"/>
      <c r="Q24" s="675" t="s">
        <v>6</v>
      </c>
      <c r="R24" s="676"/>
      <c r="S24" s="389"/>
      <c r="T24" s="296">
        <f>S24*J24*I24</f>
        <v>0</v>
      </c>
      <c r="U24" s="296">
        <f>T24*0.8</f>
        <v>0</v>
      </c>
      <c r="V24" s="296">
        <f>T24*0.2</f>
        <v>0</v>
      </c>
      <c r="W24" s="390" t="e">
        <f>S24/P24</f>
        <v>#DIV/0!</v>
      </c>
      <c r="X24" s="682"/>
      <c r="Y24" s="5" t="s">
        <v>21</v>
      </c>
    </row>
    <row r="25" spans="1:25" ht="26.45" customHeight="1" x14ac:dyDescent="0.4">
      <c r="A25" s="671"/>
      <c r="B25" s="891"/>
      <c r="C25" s="892"/>
      <c r="D25" s="685" t="s">
        <v>8</v>
      </c>
      <c r="E25" s="391"/>
      <c r="F25" s="247"/>
      <c r="G25" s="898"/>
      <c r="H25" s="900"/>
      <c r="I25" s="241"/>
      <c r="J25" s="242"/>
      <c r="K25" s="243" t="str">
        <f>IF(F25*I25*J25=0,"",(F25*I25*J25))</f>
        <v/>
      </c>
      <c r="L25" s="244" t="str">
        <f t="shared" si="0"/>
        <v/>
      </c>
      <c r="M25" s="245" t="str">
        <f t="shared" si="1"/>
        <v/>
      </c>
      <c r="N25" s="685" t="s">
        <v>8</v>
      </c>
      <c r="O25" s="391"/>
      <c r="P25" s="393"/>
      <c r="Q25" s="685" t="s">
        <v>8</v>
      </c>
      <c r="R25" s="391"/>
      <c r="S25" s="291"/>
      <c r="T25" s="247"/>
      <c r="U25" s="248"/>
      <c r="V25" s="302"/>
      <c r="W25" s="394"/>
      <c r="X25" s="683"/>
      <c r="Y25" s="5" t="s">
        <v>67</v>
      </c>
    </row>
    <row r="26" spans="1:25" ht="26.45" customHeight="1" x14ac:dyDescent="0.4">
      <c r="A26" s="671"/>
      <c r="B26" s="891"/>
      <c r="C26" s="892"/>
      <c r="D26" s="686"/>
      <c r="E26" s="395"/>
      <c r="F26" s="255"/>
      <c r="G26" s="898"/>
      <c r="H26" s="900"/>
      <c r="I26" s="241"/>
      <c r="J26" s="242"/>
      <c r="K26" s="243" t="str">
        <f>IF(F26*I26*J26=0,"",(F26*I26*J26))</f>
        <v/>
      </c>
      <c r="L26" s="253" t="str">
        <f t="shared" si="0"/>
        <v/>
      </c>
      <c r="M26" s="245" t="str">
        <f t="shared" si="1"/>
        <v/>
      </c>
      <c r="N26" s="686"/>
      <c r="O26" s="395"/>
      <c r="P26" s="396"/>
      <c r="Q26" s="686"/>
      <c r="R26" s="395"/>
      <c r="S26" s="298"/>
      <c r="T26" s="255"/>
      <c r="U26" s="256"/>
      <c r="V26" s="303"/>
      <c r="W26" s="397"/>
      <c r="X26" s="683"/>
    </row>
    <row r="27" spans="1:25" ht="26.45" customHeight="1" x14ac:dyDescent="0.4">
      <c r="A27" s="671"/>
      <c r="B27" s="891"/>
      <c r="C27" s="892"/>
      <c r="D27" s="686"/>
      <c r="E27" s="395"/>
      <c r="F27" s="241"/>
      <c r="G27" s="898"/>
      <c r="H27" s="900"/>
      <c r="I27" s="241"/>
      <c r="J27" s="242"/>
      <c r="K27" s="243" t="str">
        <f>IF(F27*I27*J27=0,"",(F27*I27*J27))</f>
        <v/>
      </c>
      <c r="L27" s="244" t="str">
        <f t="shared" si="0"/>
        <v/>
      </c>
      <c r="M27" s="245" t="str">
        <f t="shared" si="1"/>
        <v/>
      </c>
      <c r="N27" s="686"/>
      <c r="O27" s="395"/>
      <c r="P27" s="396"/>
      <c r="Q27" s="686"/>
      <c r="R27" s="398"/>
      <c r="S27" s="398"/>
      <c r="T27" s="256"/>
      <c r="U27" s="256"/>
      <c r="V27" s="303"/>
      <c r="W27" s="399"/>
      <c r="X27" s="683"/>
    </row>
    <row r="28" spans="1:25" ht="25.15" customHeight="1" thickBot="1" x14ac:dyDescent="0.45">
      <c r="A28" s="671"/>
      <c r="B28" s="891"/>
      <c r="C28" s="892"/>
      <c r="D28" s="687"/>
      <c r="E28" s="260"/>
      <c r="F28" s="1244"/>
      <c r="G28" s="677"/>
      <c r="H28" s="679"/>
      <c r="I28" s="241"/>
      <c r="J28" s="242"/>
      <c r="K28" s="243" t="str">
        <f>IF(F28*I28*J28=0,"",(F28*I28*J28))</f>
        <v/>
      </c>
      <c r="L28" s="244" t="str">
        <f t="shared" si="0"/>
        <v/>
      </c>
      <c r="M28" s="245" t="str">
        <f t="shared" si="1"/>
        <v/>
      </c>
      <c r="N28" s="687"/>
      <c r="O28" s="260"/>
      <c r="P28" s="401"/>
      <c r="Q28" s="687"/>
      <c r="R28" s="402"/>
      <c r="S28" s="402"/>
      <c r="T28" s="256"/>
      <c r="U28" s="256"/>
      <c r="V28" s="303"/>
      <c r="W28" s="261"/>
      <c r="X28" s="684"/>
      <c r="Y28" s="5" t="s">
        <v>9</v>
      </c>
    </row>
    <row r="29" spans="1:25" ht="26.45" customHeight="1" thickBot="1" x14ac:dyDescent="0.45">
      <c r="A29" s="671"/>
      <c r="B29" s="891"/>
      <c r="C29" s="892"/>
      <c r="D29" s="688" t="s">
        <v>7</v>
      </c>
      <c r="E29" s="689"/>
      <c r="F29" s="262"/>
      <c r="G29" s="690"/>
      <c r="H29" s="691"/>
      <c r="I29" s="691"/>
      <c r="J29" s="693"/>
      <c r="K29" s="263"/>
      <c r="L29" s="695" t="str">
        <f t="shared" si="0"/>
        <v/>
      </c>
      <c r="M29" s="711" t="str">
        <f t="shared" si="1"/>
        <v/>
      </c>
      <c r="N29" s="688" t="s">
        <v>7</v>
      </c>
      <c r="O29" s="689"/>
      <c r="P29" s="403"/>
      <c r="Q29" s="688" t="s">
        <v>7</v>
      </c>
      <c r="R29" s="689"/>
      <c r="S29" s="434"/>
      <c r="T29" s="714"/>
      <c r="U29" s="716"/>
      <c r="V29" s="701"/>
      <c r="W29" s="698"/>
      <c r="X29" s="701"/>
      <c r="Y29" s="5" t="s">
        <v>11</v>
      </c>
    </row>
    <row r="30" spans="1:25" ht="26.45" customHeight="1" x14ac:dyDescent="0.4">
      <c r="A30" s="671"/>
      <c r="B30" s="891"/>
      <c r="C30" s="892"/>
      <c r="D30" s="704" t="s">
        <v>8</v>
      </c>
      <c r="E30" s="266"/>
      <c r="F30" s="267"/>
      <c r="G30" s="691"/>
      <c r="H30" s="691"/>
      <c r="I30" s="691"/>
      <c r="J30" s="693"/>
      <c r="K30" s="263"/>
      <c r="L30" s="696"/>
      <c r="M30" s="712"/>
      <c r="N30" s="704" t="s">
        <v>8</v>
      </c>
      <c r="O30" s="266"/>
      <c r="P30" s="405"/>
      <c r="Q30" s="704" t="s">
        <v>8</v>
      </c>
      <c r="R30" s="269"/>
      <c r="S30" s="269"/>
      <c r="T30" s="714"/>
      <c r="U30" s="717"/>
      <c r="V30" s="702"/>
      <c r="W30" s="699"/>
      <c r="X30" s="702"/>
      <c r="Y30" s="5" t="s">
        <v>67</v>
      </c>
    </row>
    <row r="31" spans="1:25" ht="26.45" customHeight="1" x14ac:dyDescent="0.4">
      <c r="A31" s="671"/>
      <c r="B31" s="891"/>
      <c r="C31" s="892"/>
      <c r="D31" s="705"/>
      <c r="E31" s="271"/>
      <c r="F31" s="272"/>
      <c r="G31" s="691"/>
      <c r="H31" s="691"/>
      <c r="I31" s="691"/>
      <c r="J31" s="693"/>
      <c r="K31" s="263"/>
      <c r="L31" s="696"/>
      <c r="M31" s="712"/>
      <c r="N31" s="705"/>
      <c r="O31" s="271"/>
      <c r="P31" s="406"/>
      <c r="Q31" s="705"/>
      <c r="R31" s="274"/>
      <c r="S31" s="274"/>
      <c r="T31" s="714"/>
      <c r="U31" s="717"/>
      <c r="V31" s="702"/>
      <c r="W31" s="699"/>
      <c r="X31" s="702"/>
    </row>
    <row r="32" spans="1:25" ht="26.45" customHeight="1" x14ac:dyDescent="0.4">
      <c r="A32" s="671"/>
      <c r="B32" s="891"/>
      <c r="C32" s="892"/>
      <c r="D32" s="705"/>
      <c r="E32" s="276"/>
      <c r="F32" s="272"/>
      <c r="G32" s="691"/>
      <c r="H32" s="691"/>
      <c r="I32" s="691"/>
      <c r="J32" s="693"/>
      <c r="K32" s="263"/>
      <c r="L32" s="696"/>
      <c r="M32" s="712"/>
      <c r="N32" s="705"/>
      <c r="O32" s="276"/>
      <c r="P32" s="406"/>
      <c r="Q32" s="705"/>
      <c r="R32" s="274"/>
      <c r="S32" s="274"/>
      <c r="T32" s="714"/>
      <c r="U32" s="717"/>
      <c r="V32" s="702"/>
      <c r="W32" s="699"/>
      <c r="X32" s="702"/>
    </row>
    <row r="33" spans="1:24" ht="26.45" customHeight="1" thickBot="1" x14ac:dyDescent="0.45">
      <c r="A33" s="672"/>
      <c r="B33" s="893"/>
      <c r="C33" s="894"/>
      <c r="D33" s="706"/>
      <c r="E33" s="277"/>
      <c r="F33" s="278"/>
      <c r="G33" s="692"/>
      <c r="H33" s="692"/>
      <c r="I33" s="692"/>
      <c r="J33" s="694"/>
      <c r="K33" s="279"/>
      <c r="L33" s="697"/>
      <c r="M33" s="713"/>
      <c r="N33" s="706"/>
      <c r="O33" s="277"/>
      <c r="P33" s="280"/>
      <c r="Q33" s="706"/>
      <c r="R33" s="281"/>
      <c r="S33" s="281"/>
      <c r="T33" s="715"/>
      <c r="U33" s="718"/>
      <c r="V33" s="703"/>
      <c r="W33" s="700"/>
      <c r="X33" s="703"/>
    </row>
    <row r="34" spans="1:24" ht="10.9" customHeight="1" thickBot="1" x14ac:dyDescent="0.45">
      <c r="A34" s="226"/>
      <c r="B34" s="407"/>
      <c r="C34" s="283"/>
      <c r="D34" s="284"/>
      <c r="E34" s="285"/>
      <c r="F34" s="286"/>
      <c r="G34" s="287"/>
      <c r="H34" s="287"/>
      <c r="I34" s="287"/>
      <c r="J34" s="288"/>
      <c r="K34" s="289"/>
      <c r="L34" s="225"/>
      <c r="M34" s="225"/>
      <c r="N34" s="225"/>
      <c r="O34" s="225"/>
      <c r="P34" s="225"/>
      <c r="Q34" s="290"/>
      <c r="R34" s="290"/>
      <c r="S34" s="290"/>
      <c r="T34" s="225"/>
      <c r="U34" s="225"/>
      <c r="V34" s="225"/>
      <c r="W34" s="225"/>
      <c r="X34" s="225"/>
    </row>
    <row r="35" spans="1:24" ht="26.45" customHeight="1" thickBot="1" x14ac:dyDescent="0.45">
      <c r="A35" s="908" t="s">
        <v>113</v>
      </c>
      <c r="B35" s="882" t="s">
        <v>127</v>
      </c>
      <c r="C35" s="910"/>
      <c r="D35" s="709" t="s">
        <v>19</v>
      </c>
      <c r="E35" s="710"/>
      <c r="F35" s="665"/>
      <c r="G35" s="666"/>
      <c r="H35" s="666"/>
      <c r="I35" s="666"/>
      <c r="J35" s="666"/>
      <c r="K35" s="666"/>
      <c r="L35" s="666"/>
      <c r="M35" s="667"/>
      <c r="N35" s="650"/>
      <c r="O35" s="651"/>
      <c r="P35" s="652"/>
      <c r="Q35" s="665"/>
      <c r="R35" s="666"/>
      <c r="S35" s="666"/>
      <c r="T35" s="666"/>
      <c r="U35" s="666"/>
      <c r="V35" s="666"/>
      <c r="W35" s="666"/>
      <c r="X35" s="666"/>
    </row>
    <row r="36" spans="1:24" ht="26.45" customHeight="1" thickBot="1" x14ac:dyDescent="0.45">
      <c r="A36" s="909"/>
      <c r="B36" s="883"/>
      <c r="C36" s="911"/>
      <c r="D36" s="709" t="s">
        <v>0</v>
      </c>
      <c r="E36" s="710"/>
      <c r="F36" s="889"/>
      <c r="G36" s="890"/>
      <c r="H36" s="890"/>
      <c r="I36" s="890"/>
      <c r="J36" s="890"/>
      <c r="K36" s="890"/>
      <c r="L36" s="890"/>
      <c r="M36" s="890"/>
      <c r="N36" s="890"/>
      <c r="O36" s="890"/>
      <c r="P36" s="890"/>
      <c r="Q36" s="890"/>
      <c r="R36" s="890"/>
      <c r="S36" s="890"/>
      <c r="T36" s="890"/>
      <c r="U36" s="890"/>
      <c r="V36" s="890"/>
      <c r="W36" s="890"/>
      <c r="X36" s="890"/>
    </row>
    <row r="37" spans="1:24" ht="26.45" customHeight="1" thickBot="1" x14ac:dyDescent="0.45">
      <c r="A37" s="670"/>
      <c r="B37" s="915" t="s">
        <v>157</v>
      </c>
      <c r="C37" s="917"/>
      <c r="D37" s="675" t="s">
        <v>6</v>
      </c>
      <c r="E37" s="676"/>
      <c r="F37" s="385"/>
      <c r="G37" s="919"/>
      <c r="H37" s="920"/>
      <c r="I37" s="408"/>
      <c r="J37" s="409"/>
      <c r="K37" s="293" t="str">
        <f>IF(F37*I37*J37=0,"",(F37*I37*J37))</f>
        <v/>
      </c>
      <c r="L37" s="294" t="str">
        <f t="shared" ref="L37:L42" si="2">IF(F37*I37*J37*0.8=0,"",(F37*I37*J37*0.8))</f>
        <v/>
      </c>
      <c r="M37" s="295" t="str">
        <f t="shared" ref="M37:M42" si="3">IF(F37*I37*J37*0.2=0,"",(F37*I37*J37*0.2))</f>
        <v/>
      </c>
      <c r="N37" s="675" t="s">
        <v>6</v>
      </c>
      <c r="O37" s="676"/>
      <c r="P37" s="388"/>
      <c r="Q37" s="675" t="s">
        <v>6</v>
      </c>
      <c r="R37" s="676"/>
      <c r="S37" s="389"/>
      <c r="T37" s="296">
        <f>S37*J37*I37</f>
        <v>0</v>
      </c>
      <c r="U37" s="296">
        <f>T37*0.8</f>
        <v>0</v>
      </c>
      <c r="V37" s="296">
        <f>T37*0.2</f>
        <v>0</v>
      </c>
      <c r="W37" s="390" t="e">
        <f>S37/P37</f>
        <v>#DIV/0!</v>
      </c>
      <c r="X37" s="682"/>
    </row>
    <row r="38" spans="1:24" ht="26.45" customHeight="1" x14ac:dyDescent="0.4">
      <c r="A38" s="671"/>
      <c r="B38" s="916"/>
      <c r="C38" s="918"/>
      <c r="D38" s="685" t="s">
        <v>8</v>
      </c>
      <c r="E38" s="391"/>
      <c r="F38" s="252"/>
      <c r="G38" s="678"/>
      <c r="H38" s="678"/>
      <c r="I38" s="298"/>
      <c r="J38" s="299"/>
      <c r="K38" s="243" t="str">
        <f>IF(F38*I38*J38=0,"",(F38*I38*J38))</f>
        <v/>
      </c>
      <c r="L38" s="300" t="str">
        <f t="shared" si="2"/>
        <v/>
      </c>
      <c r="M38" s="301" t="str">
        <f t="shared" si="3"/>
        <v/>
      </c>
      <c r="N38" s="685" t="s">
        <v>8</v>
      </c>
      <c r="O38" s="391"/>
      <c r="P38" s="393"/>
      <c r="Q38" s="685" t="s">
        <v>8</v>
      </c>
      <c r="R38" s="391"/>
      <c r="S38" s="254"/>
      <c r="T38" s="247"/>
      <c r="U38" s="248"/>
      <c r="V38" s="302"/>
      <c r="W38" s="394"/>
      <c r="X38" s="683"/>
    </row>
    <row r="39" spans="1:24" ht="26.45" customHeight="1" x14ac:dyDescent="0.4">
      <c r="A39" s="671"/>
      <c r="B39" s="921"/>
      <c r="C39" s="922"/>
      <c r="D39" s="686"/>
      <c r="E39" s="395"/>
      <c r="F39" s="252"/>
      <c r="G39" s="678"/>
      <c r="H39" s="678"/>
      <c r="I39" s="241"/>
      <c r="J39" s="299"/>
      <c r="K39" s="243" t="str">
        <f>IF(F39*I39*J39=0,"",(F39*I39*J39))</f>
        <v/>
      </c>
      <c r="L39" s="300" t="str">
        <f t="shared" si="2"/>
        <v/>
      </c>
      <c r="M39" s="301" t="str">
        <f t="shared" si="3"/>
        <v/>
      </c>
      <c r="N39" s="686"/>
      <c r="O39" s="395"/>
      <c r="P39" s="396"/>
      <c r="Q39" s="686"/>
      <c r="R39" s="395"/>
      <c r="S39" s="254"/>
      <c r="T39" s="255"/>
      <c r="U39" s="256"/>
      <c r="V39" s="303"/>
      <c r="W39" s="397"/>
      <c r="X39" s="683"/>
    </row>
    <row r="40" spans="1:24" ht="26.45" customHeight="1" x14ac:dyDescent="0.4">
      <c r="A40" s="671"/>
      <c r="B40" s="891"/>
      <c r="C40" s="892"/>
      <c r="D40" s="686"/>
      <c r="E40" s="297"/>
      <c r="F40" s="259"/>
      <c r="G40" s="678"/>
      <c r="H40" s="678"/>
      <c r="I40" s="261"/>
      <c r="J40" s="304"/>
      <c r="K40" s="243" t="str">
        <f>IF(F40*I40*J40=0,"",(F40*I40*J40))</f>
        <v/>
      </c>
      <c r="L40" s="300" t="str">
        <f t="shared" si="2"/>
        <v/>
      </c>
      <c r="M40" s="301" t="str">
        <f t="shared" si="3"/>
        <v/>
      </c>
      <c r="N40" s="686"/>
      <c r="O40" s="395"/>
      <c r="P40" s="396"/>
      <c r="Q40" s="686"/>
      <c r="R40" s="398"/>
      <c r="S40" s="398"/>
      <c r="T40" s="256"/>
      <c r="U40" s="256"/>
      <c r="V40" s="303"/>
      <c r="W40" s="399"/>
      <c r="X40" s="683"/>
    </row>
    <row r="41" spans="1:24" ht="26.45" customHeight="1" thickBot="1" x14ac:dyDescent="0.45">
      <c r="A41" s="671"/>
      <c r="B41" s="891"/>
      <c r="C41" s="892"/>
      <c r="D41" s="687"/>
      <c r="E41" s="351"/>
      <c r="F41" s="259"/>
      <c r="G41" s="678"/>
      <c r="H41" s="678"/>
      <c r="I41" s="261"/>
      <c r="J41" s="304"/>
      <c r="K41" s="243" t="str">
        <f>IF(F41*I41*J41=0,"",(F41*I41*J41))</f>
        <v/>
      </c>
      <c r="L41" s="300" t="str">
        <f t="shared" si="2"/>
        <v/>
      </c>
      <c r="M41" s="301" t="str">
        <f t="shared" si="3"/>
        <v/>
      </c>
      <c r="N41" s="687"/>
      <c r="O41" s="260"/>
      <c r="P41" s="401"/>
      <c r="Q41" s="687"/>
      <c r="R41" s="402"/>
      <c r="S41" s="402"/>
      <c r="T41" s="416"/>
      <c r="U41" s="256"/>
      <c r="V41" s="303"/>
      <c r="W41" s="261"/>
      <c r="X41" s="684"/>
    </row>
    <row r="42" spans="1:24" ht="26.45" customHeight="1" thickBot="1" x14ac:dyDescent="0.45">
      <c r="A42" s="671"/>
      <c r="B42" s="891"/>
      <c r="C42" s="892"/>
      <c r="D42" s="688" t="s">
        <v>7</v>
      </c>
      <c r="E42" s="689"/>
      <c r="F42" s="262"/>
      <c r="G42" s="690"/>
      <c r="H42" s="691"/>
      <c r="I42" s="691"/>
      <c r="J42" s="722"/>
      <c r="K42" s="305"/>
      <c r="L42" s="695" t="str">
        <f t="shared" si="2"/>
        <v/>
      </c>
      <c r="M42" s="711" t="str">
        <f t="shared" si="3"/>
        <v/>
      </c>
      <c r="N42" s="688" t="s">
        <v>7</v>
      </c>
      <c r="O42" s="689"/>
      <c r="P42" s="403"/>
      <c r="Q42" s="688" t="s">
        <v>7</v>
      </c>
      <c r="R42" s="689"/>
      <c r="S42" s="434"/>
      <c r="T42" s="926"/>
      <c r="U42" s="716"/>
      <c r="V42" s="701"/>
      <c r="W42" s="698"/>
      <c r="X42" s="701"/>
    </row>
    <row r="43" spans="1:24" ht="26.45" customHeight="1" x14ac:dyDescent="0.4">
      <c r="A43" s="671"/>
      <c r="B43" s="891"/>
      <c r="C43" s="892"/>
      <c r="D43" s="704" t="s">
        <v>8</v>
      </c>
      <c r="E43" s="266"/>
      <c r="F43" s="306"/>
      <c r="G43" s="691"/>
      <c r="H43" s="691"/>
      <c r="I43" s="691"/>
      <c r="J43" s="722"/>
      <c r="K43" s="263"/>
      <c r="L43" s="696"/>
      <c r="M43" s="712"/>
      <c r="N43" s="704" t="s">
        <v>8</v>
      </c>
      <c r="O43" s="266"/>
      <c r="P43" s="405"/>
      <c r="Q43" s="704" t="s">
        <v>8</v>
      </c>
      <c r="R43" s="269"/>
      <c r="S43" s="269"/>
      <c r="T43" s="728"/>
      <c r="U43" s="717"/>
      <c r="V43" s="702"/>
      <c r="W43" s="699"/>
      <c r="X43" s="702"/>
    </row>
    <row r="44" spans="1:24" ht="26.45" customHeight="1" x14ac:dyDescent="0.4">
      <c r="A44" s="671"/>
      <c r="B44" s="891"/>
      <c r="C44" s="892"/>
      <c r="D44" s="705"/>
      <c r="E44" s="271"/>
      <c r="F44" s="307"/>
      <c r="G44" s="691"/>
      <c r="H44" s="691"/>
      <c r="I44" s="691"/>
      <c r="J44" s="722"/>
      <c r="K44" s="263"/>
      <c r="L44" s="696"/>
      <c r="M44" s="712"/>
      <c r="N44" s="705"/>
      <c r="O44" s="271"/>
      <c r="P44" s="406"/>
      <c r="Q44" s="705"/>
      <c r="R44" s="274"/>
      <c r="S44" s="274"/>
      <c r="T44" s="728"/>
      <c r="U44" s="717"/>
      <c r="V44" s="702"/>
      <c r="W44" s="699"/>
      <c r="X44" s="702"/>
    </row>
    <row r="45" spans="1:24" ht="26.45" customHeight="1" x14ac:dyDescent="0.4">
      <c r="A45" s="671"/>
      <c r="B45" s="891"/>
      <c r="C45" s="892"/>
      <c r="D45" s="705"/>
      <c r="E45" s="276"/>
      <c r="F45" s="272"/>
      <c r="G45" s="691"/>
      <c r="H45" s="691"/>
      <c r="I45" s="691"/>
      <c r="J45" s="722"/>
      <c r="K45" s="263"/>
      <c r="L45" s="696"/>
      <c r="M45" s="712"/>
      <c r="N45" s="705"/>
      <c r="O45" s="276"/>
      <c r="P45" s="406"/>
      <c r="Q45" s="705"/>
      <c r="R45" s="274"/>
      <c r="S45" s="274"/>
      <c r="T45" s="728"/>
      <c r="U45" s="717"/>
      <c r="V45" s="702"/>
      <c r="W45" s="699"/>
      <c r="X45" s="702"/>
    </row>
    <row r="46" spans="1:24" ht="26.45" customHeight="1" thickBot="1" x14ac:dyDescent="0.45">
      <c r="A46" s="672"/>
      <c r="B46" s="893"/>
      <c r="C46" s="894"/>
      <c r="D46" s="706"/>
      <c r="E46" s="277"/>
      <c r="F46" s="278"/>
      <c r="G46" s="692"/>
      <c r="H46" s="692"/>
      <c r="I46" s="692"/>
      <c r="J46" s="723"/>
      <c r="K46" s="279"/>
      <c r="L46" s="697"/>
      <c r="M46" s="713"/>
      <c r="N46" s="706"/>
      <c r="O46" s="277"/>
      <c r="P46" s="280"/>
      <c r="Q46" s="706"/>
      <c r="R46" s="281"/>
      <c r="S46" s="281"/>
      <c r="T46" s="729"/>
      <c r="U46" s="718"/>
      <c r="V46" s="703"/>
      <c r="W46" s="700"/>
      <c r="X46" s="703"/>
    </row>
    <row r="47" spans="1:24" ht="10.9" customHeight="1" thickBot="1" x14ac:dyDescent="0.45">
      <c r="A47" s="412"/>
      <c r="B47" s="407"/>
      <c r="C47" s="283"/>
      <c r="D47" s="228"/>
      <c r="E47" s="228"/>
      <c r="F47" s="430"/>
      <c r="G47" s="430"/>
      <c r="H47" s="430"/>
      <c r="I47" s="430"/>
      <c r="J47" s="430"/>
      <c r="K47" s="430"/>
      <c r="L47" s="225"/>
      <c r="M47" s="225"/>
      <c r="N47" s="225"/>
      <c r="O47" s="225"/>
      <c r="P47" s="225"/>
      <c r="Q47" s="290"/>
      <c r="R47" s="290"/>
      <c r="S47" s="290"/>
      <c r="T47" s="225"/>
      <c r="U47" s="225"/>
      <c r="V47" s="225"/>
      <c r="W47" s="225"/>
      <c r="X47" s="225"/>
    </row>
    <row r="48" spans="1:24" ht="26.45" customHeight="1" thickBot="1" x14ac:dyDescent="0.45">
      <c r="A48" s="908" t="s">
        <v>113</v>
      </c>
      <c r="B48" s="882" t="s">
        <v>127</v>
      </c>
      <c r="C48" s="910"/>
      <c r="D48" s="648" t="s">
        <v>19</v>
      </c>
      <c r="E48" s="649"/>
      <c r="F48" s="665"/>
      <c r="G48" s="666"/>
      <c r="H48" s="666"/>
      <c r="I48" s="666"/>
      <c r="J48" s="666"/>
      <c r="K48" s="666"/>
      <c r="L48" s="666"/>
      <c r="M48" s="667"/>
      <c r="N48" s="650"/>
      <c r="O48" s="651"/>
      <c r="P48" s="652"/>
      <c r="Q48" s="665"/>
      <c r="R48" s="666"/>
      <c r="S48" s="666"/>
      <c r="T48" s="666"/>
      <c r="U48" s="666"/>
      <c r="V48" s="666"/>
      <c r="W48" s="666"/>
      <c r="X48" s="666"/>
    </row>
    <row r="49" spans="1:24" ht="26.45" customHeight="1" thickBot="1" x14ac:dyDescent="0.45">
      <c r="A49" s="909"/>
      <c r="B49" s="883"/>
      <c r="C49" s="911"/>
      <c r="D49" s="648" t="s">
        <v>0</v>
      </c>
      <c r="E49" s="649"/>
      <c r="F49" s="889"/>
      <c r="G49" s="890"/>
      <c r="H49" s="890"/>
      <c r="I49" s="890"/>
      <c r="J49" s="890"/>
      <c r="K49" s="890"/>
      <c r="L49" s="890"/>
      <c r="M49" s="890"/>
      <c r="N49" s="890"/>
      <c r="O49" s="890"/>
      <c r="P49" s="890"/>
      <c r="Q49" s="890"/>
      <c r="R49" s="890"/>
      <c r="S49" s="890"/>
      <c r="T49" s="890"/>
      <c r="U49" s="890"/>
      <c r="V49" s="890"/>
      <c r="W49" s="890"/>
      <c r="X49" s="890"/>
    </row>
    <row r="50" spans="1:24" ht="26.45" customHeight="1" thickBot="1" x14ac:dyDescent="0.45">
      <c r="A50" s="670"/>
      <c r="B50" s="384" t="s">
        <v>158</v>
      </c>
      <c r="C50" s="413"/>
      <c r="D50" s="923" t="s">
        <v>6</v>
      </c>
      <c r="E50" s="676"/>
      <c r="F50" s="229"/>
      <c r="G50" s="677"/>
      <c r="H50" s="679"/>
      <c r="I50" s="230"/>
      <c r="J50" s="309"/>
      <c r="K50" s="293" t="str">
        <f>IF(F50*I50*J50=0,"",(F50*I50*J50))</f>
        <v/>
      </c>
      <c r="L50" s="310" t="str">
        <f t="shared" ref="L50:L55" si="4">IF(F50*I50*J50*0.8=0,"",(F50*I50*J50*0.8))</f>
        <v/>
      </c>
      <c r="M50" s="311" t="str">
        <f t="shared" ref="M50:M55" si="5">IF(F50*I50*J50*0.2=0,"",(F50*I50*J50*0.2))</f>
        <v/>
      </c>
      <c r="N50" s="675" t="s">
        <v>6</v>
      </c>
      <c r="O50" s="676"/>
      <c r="P50" s="388"/>
      <c r="Q50" s="675" t="s">
        <v>6</v>
      </c>
      <c r="R50" s="676"/>
      <c r="S50" s="389"/>
      <c r="T50" s="296">
        <f>S50*J50*I50</f>
        <v>0</v>
      </c>
      <c r="U50" s="296">
        <f>T50*0.8</f>
        <v>0</v>
      </c>
      <c r="V50" s="296">
        <f>T50*0.2</f>
        <v>0</v>
      </c>
      <c r="W50" s="390" t="e">
        <f>S50/P50</f>
        <v>#DIV/0!</v>
      </c>
      <c r="X50" s="682"/>
    </row>
    <row r="51" spans="1:24" ht="26.45" customHeight="1" x14ac:dyDescent="0.4">
      <c r="A51" s="671"/>
      <c r="B51" s="891"/>
      <c r="C51" s="892"/>
      <c r="D51" s="685" t="s">
        <v>8</v>
      </c>
      <c r="E51" s="391"/>
      <c r="F51" s="240"/>
      <c r="G51" s="678"/>
      <c r="H51" s="678"/>
      <c r="I51" s="241"/>
      <c r="J51" s="312"/>
      <c r="K51" s="243" t="str">
        <f>IF(F51*I51*J51=0,"",(F51*I51*J51))</f>
        <v/>
      </c>
      <c r="L51" s="300" t="str">
        <f t="shared" si="4"/>
        <v/>
      </c>
      <c r="M51" s="301" t="str">
        <f t="shared" si="5"/>
        <v/>
      </c>
      <c r="N51" s="685" t="s">
        <v>8</v>
      </c>
      <c r="O51" s="391"/>
      <c r="P51" s="393"/>
      <c r="Q51" s="685" t="s">
        <v>8</v>
      </c>
      <c r="R51" s="391"/>
      <c r="S51" s="254"/>
      <c r="T51" s="247"/>
      <c r="U51" s="248"/>
      <c r="V51" s="302"/>
      <c r="W51" s="394"/>
      <c r="X51" s="683"/>
    </row>
    <row r="52" spans="1:24" ht="26.45" customHeight="1" x14ac:dyDescent="0.4">
      <c r="A52" s="671"/>
      <c r="B52" s="891"/>
      <c r="C52" s="892"/>
      <c r="D52" s="686"/>
      <c r="E52" s="395"/>
      <c r="F52" s="252"/>
      <c r="G52" s="678"/>
      <c r="H52" s="678"/>
      <c r="I52" s="241"/>
      <c r="J52" s="312"/>
      <c r="K52" s="243" t="str">
        <f>IF(F52*I52*J52=0,"",(F52*I52*J52))</f>
        <v/>
      </c>
      <c r="L52" s="313" t="str">
        <f t="shared" si="4"/>
        <v/>
      </c>
      <c r="M52" s="301" t="str">
        <f t="shared" si="5"/>
        <v/>
      </c>
      <c r="N52" s="686"/>
      <c r="O52" s="395"/>
      <c r="P52" s="396"/>
      <c r="Q52" s="686"/>
      <c r="R52" s="395"/>
      <c r="S52" s="254"/>
      <c r="T52" s="255"/>
      <c r="U52" s="256"/>
      <c r="V52" s="303"/>
      <c r="W52" s="397"/>
      <c r="X52" s="683"/>
    </row>
    <row r="53" spans="1:24" ht="26.45" customHeight="1" x14ac:dyDescent="0.4">
      <c r="A53" s="671"/>
      <c r="B53" s="891"/>
      <c r="C53" s="892"/>
      <c r="D53" s="686"/>
      <c r="E53" s="297"/>
      <c r="F53" s="259"/>
      <c r="G53" s="678"/>
      <c r="H53" s="678"/>
      <c r="I53" s="241"/>
      <c r="J53" s="312"/>
      <c r="K53" s="243" t="str">
        <f>IF(F53*I53*J53=0,"",(F53*I53*J53))</f>
        <v/>
      </c>
      <c r="L53" s="313" t="str">
        <f t="shared" si="4"/>
        <v/>
      </c>
      <c r="M53" s="301" t="str">
        <f t="shared" si="5"/>
        <v/>
      </c>
      <c r="N53" s="686"/>
      <c r="O53" s="395"/>
      <c r="P53" s="396"/>
      <c r="Q53" s="686"/>
      <c r="R53" s="398"/>
      <c r="S53" s="398"/>
      <c r="T53" s="256"/>
      <c r="U53" s="256"/>
      <c r="V53" s="303"/>
      <c r="W53" s="399"/>
      <c r="X53" s="683"/>
    </row>
    <row r="54" spans="1:24" ht="26.45" customHeight="1" thickBot="1" x14ac:dyDescent="0.45">
      <c r="A54" s="671"/>
      <c r="B54" s="891"/>
      <c r="C54" s="892"/>
      <c r="D54" s="687"/>
      <c r="E54" s="351"/>
      <c r="F54" s="259"/>
      <c r="G54" s="678"/>
      <c r="H54" s="678"/>
      <c r="I54" s="241"/>
      <c r="J54" s="312"/>
      <c r="K54" s="243" t="str">
        <f>IF(F54*I54*J54=0,"",(F54*I54*J54))</f>
        <v/>
      </c>
      <c r="L54" s="313" t="str">
        <f t="shared" si="4"/>
        <v/>
      </c>
      <c r="M54" s="301" t="str">
        <f t="shared" si="5"/>
        <v/>
      </c>
      <c r="N54" s="687"/>
      <c r="O54" s="260"/>
      <c r="P54" s="401"/>
      <c r="Q54" s="687"/>
      <c r="R54" s="402"/>
      <c r="S54" s="402"/>
      <c r="T54" s="416"/>
      <c r="U54" s="256"/>
      <c r="V54" s="303"/>
      <c r="W54" s="261"/>
      <c r="X54" s="684"/>
    </row>
    <row r="55" spans="1:24" ht="26.45" customHeight="1" thickBot="1" x14ac:dyDescent="0.45">
      <c r="A55" s="671"/>
      <c r="B55" s="891"/>
      <c r="C55" s="892"/>
      <c r="D55" s="688" t="s">
        <v>7</v>
      </c>
      <c r="E55" s="689"/>
      <c r="F55" s="262"/>
      <c r="G55" s="690"/>
      <c r="H55" s="691"/>
      <c r="I55" s="691"/>
      <c r="J55" s="730"/>
      <c r="K55" s="435"/>
      <c r="L55" s="695" t="str">
        <f t="shared" si="4"/>
        <v/>
      </c>
      <c r="M55" s="711" t="str">
        <f t="shared" si="5"/>
        <v/>
      </c>
      <c r="N55" s="688" t="s">
        <v>7</v>
      </c>
      <c r="O55" s="689"/>
      <c r="P55" s="403"/>
      <c r="Q55" s="688" t="s">
        <v>7</v>
      </c>
      <c r="R55" s="689"/>
      <c r="S55" s="434"/>
      <c r="T55" s="926"/>
      <c r="U55" s="716"/>
      <c r="V55" s="701"/>
      <c r="W55" s="698"/>
      <c r="X55" s="701"/>
    </row>
    <row r="56" spans="1:24" ht="26.45" customHeight="1" x14ac:dyDescent="0.4">
      <c r="A56" s="671"/>
      <c r="B56" s="891"/>
      <c r="C56" s="892"/>
      <c r="D56" s="704" t="s">
        <v>8</v>
      </c>
      <c r="E56" s="266"/>
      <c r="F56" s="267"/>
      <c r="G56" s="691"/>
      <c r="H56" s="691"/>
      <c r="I56" s="691"/>
      <c r="J56" s="730"/>
      <c r="K56" s="436"/>
      <c r="L56" s="696"/>
      <c r="M56" s="712"/>
      <c r="N56" s="704" t="s">
        <v>8</v>
      </c>
      <c r="O56" s="266"/>
      <c r="P56" s="405"/>
      <c r="Q56" s="704" t="s">
        <v>8</v>
      </c>
      <c r="R56" s="269"/>
      <c r="S56" s="269"/>
      <c r="T56" s="728"/>
      <c r="U56" s="717"/>
      <c r="V56" s="702"/>
      <c r="W56" s="699"/>
      <c r="X56" s="702"/>
    </row>
    <row r="57" spans="1:24" ht="26.45" customHeight="1" x14ac:dyDescent="0.4">
      <c r="A57" s="671"/>
      <c r="B57" s="891"/>
      <c r="C57" s="892"/>
      <c r="D57" s="705"/>
      <c r="E57" s="271"/>
      <c r="F57" s="272"/>
      <c r="G57" s="691"/>
      <c r="H57" s="691"/>
      <c r="I57" s="691"/>
      <c r="J57" s="730"/>
      <c r="K57" s="436"/>
      <c r="L57" s="696"/>
      <c r="M57" s="712"/>
      <c r="N57" s="705"/>
      <c r="O57" s="271"/>
      <c r="P57" s="406"/>
      <c r="Q57" s="705"/>
      <c r="R57" s="274"/>
      <c r="S57" s="274"/>
      <c r="T57" s="728"/>
      <c r="U57" s="717"/>
      <c r="V57" s="702"/>
      <c r="W57" s="699"/>
      <c r="X57" s="702"/>
    </row>
    <row r="58" spans="1:24" ht="26.45" customHeight="1" x14ac:dyDescent="0.4">
      <c r="A58" s="671"/>
      <c r="B58" s="891"/>
      <c r="C58" s="892"/>
      <c r="D58" s="705"/>
      <c r="E58" s="276"/>
      <c r="F58" s="272"/>
      <c r="G58" s="691"/>
      <c r="H58" s="691"/>
      <c r="I58" s="691"/>
      <c r="J58" s="730"/>
      <c r="K58" s="436"/>
      <c r="L58" s="696"/>
      <c r="M58" s="712"/>
      <c r="N58" s="705"/>
      <c r="O58" s="276"/>
      <c r="P58" s="406"/>
      <c r="Q58" s="705"/>
      <c r="R58" s="274"/>
      <c r="S58" s="274"/>
      <c r="T58" s="728"/>
      <c r="U58" s="717"/>
      <c r="V58" s="702"/>
      <c r="W58" s="699"/>
      <c r="X58" s="702"/>
    </row>
    <row r="59" spans="1:24" ht="26.45" customHeight="1" thickBot="1" x14ac:dyDescent="0.45">
      <c r="A59" s="672"/>
      <c r="B59" s="893"/>
      <c r="C59" s="894"/>
      <c r="D59" s="706"/>
      <c r="E59" s="277"/>
      <c r="F59" s="278"/>
      <c r="G59" s="692"/>
      <c r="H59" s="692"/>
      <c r="I59" s="692"/>
      <c r="J59" s="731"/>
      <c r="K59" s="437"/>
      <c r="L59" s="697"/>
      <c r="M59" s="713"/>
      <c r="N59" s="706"/>
      <c r="O59" s="277"/>
      <c r="P59" s="280"/>
      <c r="Q59" s="706"/>
      <c r="R59" s="281"/>
      <c r="S59" s="281"/>
      <c r="T59" s="729"/>
      <c r="U59" s="718"/>
      <c r="V59" s="703"/>
      <c r="W59" s="700"/>
      <c r="X59" s="703"/>
    </row>
    <row r="60" spans="1:24" ht="10.9" customHeight="1" thickBot="1" x14ac:dyDescent="0.45">
      <c r="A60" s="226"/>
      <c r="B60" s="924"/>
      <c r="C60" s="925"/>
      <c r="D60" s="284"/>
      <c r="E60" s="317"/>
      <c r="F60" s="318"/>
      <c r="G60" s="284"/>
      <c r="H60" s="284"/>
      <c r="I60" s="284"/>
      <c r="J60" s="289"/>
      <c r="K60" s="289"/>
      <c r="L60" s="225"/>
      <c r="M60" s="225"/>
      <c r="N60" s="225"/>
      <c r="O60" s="225"/>
      <c r="P60" s="225"/>
      <c r="Q60" s="290"/>
      <c r="R60" s="290"/>
      <c r="S60" s="290"/>
      <c r="T60" s="225"/>
      <c r="U60" s="225"/>
      <c r="V60" s="225"/>
      <c r="W60" s="225"/>
      <c r="X60" s="225"/>
    </row>
    <row r="61" spans="1:24" ht="26.45" customHeight="1" thickBot="1" x14ac:dyDescent="0.45">
      <c r="A61" s="908"/>
      <c r="B61" s="882"/>
      <c r="C61" s="910"/>
      <c r="D61" s="709" t="s">
        <v>19</v>
      </c>
      <c r="E61" s="710"/>
      <c r="F61" s="665"/>
      <c r="G61" s="666"/>
      <c r="H61" s="666"/>
      <c r="I61" s="666"/>
      <c r="J61" s="666"/>
      <c r="K61" s="666"/>
      <c r="L61" s="666"/>
      <c r="M61" s="667"/>
      <c r="N61" s="650"/>
      <c r="O61" s="651"/>
      <c r="P61" s="652"/>
      <c r="Q61" s="665" t="s">
        <v>209</v>
      </c>
      <c r="R61" s="666"/>
      <c r="S61" s="666"/>
      <c r="T61" s="666"/>
      <c r="U61" s="666"/>
      <c r="V61" s="666"/>
      <c r="W61" s="666"/>
      <c r="X61" s="666"/>
    </row>
    <row r="62" spans="1:24" ht="26.45" customHeight="1" thickBot="1" x14ac:dyDescent="0.45">
      <c r="A62" s="909"/>
      <c r="B62" s="883"/>
      <c r="C62" s="911"/>
      <c r="D62" s="709" t="s">
        <v>0</v>
      </c>
      <c r="E62" s="710"/>
      <c r="F62" s="889"/>
      <c r="G62" s="890"/>
      <c r="H62" s="890"/>
      <c r="I62" s="890"/>
      <c r="J62" s="890"/>
      <c r="K62" s="890"/>
      <c r="L62" s="890"/>
      <c r="M62" s="890"/>
      <c r="N62" s="890"/>
      <c r="O62" s="890"/>
      <c r="P62" s="890"/>
      <c r="Q62" s="890"/>
      <c r="R62" s="890"/>
      <c r="S62" s="890"/>
      <c r="T62" s="890"/>
      <c r="U62" s="890"/>
      <c r="V62" s="890"/>
      <c r="W62" s="890"/>
      <c r="X62" s="890"/>
    </row>
    <row r="63" spans="1:24" ht="26.45" customHeight="1" thickBot="1" x14ac:dyDescent="0.45">
      <c r="A63" s="670"/>
      <c r="B63" s="417"/>
      <c r="C63" s="1219"/>
      <c r="D63" s="675" t="s">
        <v>6</v>
      </c>
      <c r="E63" s="676"/>
      <c r="F63" s="229"/>
      <c r="G63" s="677"/>
      <c r="H63" s="679"/>
      <c r="I63" s="291"/>
      <c r="J63" s="418"/>
      <c r="K63" s="293" t="str">
        <f>IF(F63*I63*J63=0,"",(F63*I63*J63))</f>
        <v/>
      </c>
      <c r="L63" s="1242" t="str">
        <f t="shared" ref="L63:L68" si="6">IF(F63*I63*J63*0.8=0,"",(F63*I63*J63*0.8))</f>
        <v/>
      </c>
      <c r="M63" s="1243" t="str">
        <f t="shared" ref="M63:M68" si="7">IF(F63*I63*J63*0.2=0,"",(F63*I63*J63*0.2))</f>
        <v/>
      </c>
      <c r="N63" s="675" t="s">
        <v>6</v>
      </c>
      <c r="O63" s="676"/>
      <c r="P63" s="388"/>
      <c r="Q63" s="675" t="s">
        <v>6</v>
      </c>
      <c r="R63" s="676"/>
      <c r="S63" s="389"/>
      <c r="T63" s="296">
        <f>S63*J63*I63</f>
        <v>0</v>
      </c>
      <c r="U63" s="296">
        <f>T63*0.8</f>
        <v>0</v>
      </c>
      <c r="V63" s="296">
        <f>T63*0.2</f>
        <v>0</v>
      </c>
      <c r="W63" s="390" t="e">
        <f>S63/P63</f>
        <v>#DIV/0!</v>
      </c>
      <c r="X63" s="682"/>
    </row>
    <row r="64" spans="1:24" ht="26.45" customHeight="1" x14ac:dyDescent="0.4">
      <c r="A64" s="891"/>
      <c r="B64" s="927"/>
      <c r="C64" s="927"/>
      <c r="D64" s="928" t="s">
        <v>8</v>
      </c>
      <c r="E64" s="420"/>
      <c r="F64" s="252"/>
      <c r="G64" s="678"/>
      <c r="H64" s="678"/>
      <c r="I64" s="298"/>
      <c r="J64" s="421"/>
      <c r="K64" s="243" t="str">
        <f>IF(F64*I64*J64=0,"",(F64*I64*J64))</f>
        <v/>
      </c>
      <c r="L64" s="422" t="str">
        <f t="shared" si="6"/>
        <v/>
      </c>
      <c r="M64" s="423" t="str">
        <f t="shared" si="7"/>
        <v/>
      </c>
      <c r="N64" s="685" t="s">
        <v>8</v>
      </c>
      <c r="O64" s="391"/>
      <c r="P64" s="393"/>
      <c r="Q64" s="685" t="s">
        <v>8</v>
      </c>
      <c r="R64" s="391"/>
      <c r="S64" s="254"/>
      <c r="T64" s="247"/>
      <c r="U64" s="248"/>
      <c r="V64" s="302"/>
      <c r="W64" s="394"/>
      <c r="X64" s="683"/>
    </row>
    <row r="65" spans="1:24" ht="26.45" customHeight="1" x14ac:dyDescent="0.4">
      <c r="A65" s="891"/>
      <c r="B65" s="927"/>
      <c r="C65" s="927"/>
      <c r="D65" s="929"/>
      <c r="E65" s="297"/>
      <c r="F65" s="252"/>
      <c r="G65" s="678"/>
      <c r="H65" s="678"/>
      <c r="I65" s="241"/>
      <c r="J65" s="421"/>
      <c r="K65" s="243" t="str">
        <f>IF(F65*I65*J65=0,"",(F65*I65*J65))</f>
        <v/>
      </c>
      <c r="L65" s="424" t="str">
        <f t="shared" si="6"/>
        <v/>
      </c>
      <c r="M65" s="425" t="str">
        <f t="shared" si="7"/>
        <v/>
      </c>
      <c r="N65" s="686"/>
      <c r="O65" s="395"/>
      <c r="P65" s="396"/>
      <c r="Q65" s="686"/>
      <c r="R65" s="395"/>
      <c r="S65" s="254"/>
      <c r="T65" s="255"/>
      <c r="U65" s="256"/>
      <c r="V65" s="303"/>
      <c r="W65" s="397"/>
      <c r="X65" s="683"/>
    </row>
    <row r="66" spans="1:24" ht="26.45" customHeight="1" x14ac:dyDescent="0.4">
      <c r="A66" s="891"/>
      <c r="B66" s="927"/>
      <c r="C66" s="927"/>
      <c r="D66" s="929"/>
      <c r="E66" s="297"/>
      <c r="F66" s="259"/>
      <c r="G66" s="678"/>
      <c r="H66" s="678"/>
      <c r="I66" s="261"/>
      <c r="J66" s="426"/>
      <c r="K66" s="243" t="str">
        <f>IF(F66*I66*J66=0,"",(F66*I66*J66))</f>
        <v/>
      </c>
      <c r="L66" s="424" t="str">
        <f t="shared" si="6"/>
        <v/>
      </c>
      <c r="M66" s="425" t="str">
        <f t="shared" si="7"/>
        <v/>
      </c>
      <c r="N66" s="686"/>
      <c r="O66" s="395"/>
      <c r="P66" s="396"/>
      <c r="Q66" s="686"/>
      <c r="R66" s="398"/>
      <c r="S66" s="398"/>
      <c r="T66" s="256"/>
      <c r="U66" s="256"/>
      <c r="V66" s="303"/>
      <c r="W66" s="399"/>
      <c r="X66" s="683"/>
    </row>
    <row r="67" spans="1:24" ht="26.45" customHeight="1" thickBot="1" x14ac:dyDescent="0.45">
      <c r="A67" s="891"/>
      <c r="B67" s="927"/>
      <c r="C67" s="927"/>
      <c r="D67" s="930"/>
      <c r="E67" s="351"/>
      <c r="F67" s="259"/>
      <c r="G67" s="678"/>
      <c r="H67" s="678"/>
      <c r="I67" s="261"/>
      <c r="J67" s="426"/>
      <c r="K67" s="243" t="str">
        <f>IF(F67*I67*J67=0,"",(F67*I67*J67))</f>
        <v/>
      </c>
      <c r="L67" s="424" t="str">
        <f t="shared" si="6"/>
        <v/>
      </c>
      <c r="M67" s="425" t="str">
        <f t="shared" si="7"/>
        <v/>
      </c>
      <c r="N67" s="687"/>
      <c r="O67" s="260"/>
      <c r="P67" s="401"/>
      <c r="Q67" s="687"/>
      <c r="R67" s="402"/>
      <c r="S67" s="402"/>
      <c r="T67" s="256"/>
      <c r="U67" s="256"/>
      <c r="V67" s="303"/>
      <c r="W67" s="261"/>
      <c r="X67" s="684"/>
    </row>
    <row r="68" spans="1:24" ht="26.45" customHeight="1" thickBot="1" x14ac:dyDescent="0.45">
      <c r="A68" s="891"/>
      <c r="B68" s="927"/>
      <c r="C68" s="927"/>
      <c r="D68" s="931" t="s">
        <v>7</v>
      </c>
      <c r="E68" s="689"/>
      <c r="F68" s="262"/>
      <c r="G68" s="690"/>
      <c r="H68" s="691"/>
      <c r="I68" s="691"/>
      <c r="J68" s="742"/>
      <c r="K68" s="305"/>
      <c r="L68" s="695" t="str">
        <f t="shared" si="6"/>
        <v/>
      </c>
      <c r="M68" s="711" t="str">
        <f t="shared" si="7"/>
        <v/>
      </c>
      <c r="N68" s="688" t="s">
        <v>7</v>
      </c>
      <c r="O68" s="689"/>
      <c r="P68" s="403"/>
      <c r="Q68" s="688" t="s">
        <v>7</v>
      </c>
      <c r="R68" s="689"/>
      <c r="S68" s="434"/>
      <c r="T68" s="714"/>
      <c r="U68" s="716"/>
      <c r="V68" s="701"/>
      <c r="W68" s="698"/>
      <c r="X68" s="701"/>
    </row>
    <row r="69" spans="1:24" ht="26.45" customHeight="1" x14ac:dyDescent="0.4">
      <c r="A69" s="891"/>
      <c r="B69" s="927"/>
      <c r="C69" s="927"/>
      <c r="D69" s="932" t="s">
        <v>8</v>
      </c>
      <c r="E69" s="266"/>
      <c r="F69" s="306"/>
      <c r="G69" s="691"/>
      <c r="H69" s="691"/>
      <c r="I69" s="691"/>
      <c r="J69" s="742"/>
      <c r="K69" s="263"/>
      <c r="L69" s="696"/>
      <c r="M69" s="712"/>
      <c r="N69" s="704" t="s">
        <v>8</v>
      </c>
      <c r="O69" s="266"/>
      <c r="P69" s="405"/>
      <c r="Q69" s="704" t="s">
        <v>8</v>
      </c>
      <c r="R69" s="269"/>
      <c r="S69" s="269"/>
      <c r="T69" s="714"/>
      <c r="U69" s="717"/>
      <c r="V69" s="702"/>
      <c r="W69" s="699"/>
      <c r="X69" s="702"/>
    </row>
    <row r="70" spans="1:24" ht="26.45" customHeight="1" x14ac:dyDescent="0.4">
      <c r="A70" s="891"/>
      <c r="B70" s="927"/>
      <c r="C70" s="927"/>
      <c r="D70" s="933"/>
      <c r="E70" s="271"/>
      <c r="F70" s="307"/>
      <c r="G70" s="691"/>
      <c r="H70" s="691"/>
      <c r="I70" s="691"/>
      <c r="J70" s="742"/>
      <c r="K70" s="263"/>
      <c r="L70" s="696"/>
      <c r="M70" s="712"/>
      <c r="N70" s="705"/>
      <c r="O70" s="271"/>
      <c r="P70" s="406"/>
      <c r="Q70" s="705"/>
      <c r="R70" s="274"/>
      <c r="S70" s="274"/>
      <c r="T70" s="714"/>
      <c r="U70" s="717"/>
      <c r="V70" s="702"/>
      <c r="W70" s="699"/>
      <c r="X70" s="702"/>
    </row>
    <row r="71" spans="1:24" ht="26.45" customHeight="1" x14ac:dyDescent="0.4">
      <c r="A71" s="891"/>
      <c r="B71" s="927"/>
      <c r="C71" s="927"/>
      <c r="D71" s="933"/>
      <c r="E71" s="276"/>
      <c r="F71" s="272"/>
      <c r="G71" s="691"/>
      <c r="H71" s="691"/>
      <c r="I71" s="691"/>
      <c r="J71" s="742"/>
      <c r="K71" s="263"/>
      <c r="L71" s="696"/>
      <c r="M71" s="712"/>
      <c r="N71" s="705"/>
      <c r="O71" s="276"/>
      <c r="P71" s="406"/>
      <c r="Q71" s="705"/>
      <c r="R71" s="274"/>
      <c r="S71" s="274"/>
      <c r="T71" s="714"/>
      <c r="U71" s="717"/>
      <c r="V71" s="702"/>
      <c r="W71" s="699"/>
      <c r="X71" s="702"/>
    </row>
    <row r="72" spans="1:24" ht="26.45" customHeight="1" thickBot="1" x14ac:dyDescent="0.45">
      <c r="A72" s="893"/>
      <c r="B72" s="927"/>
      <c r="C72" s="927"/>
      <c r="D72" s="934"/>
      <c r="E72" s="277"/>
      <c r="F72" s="278"/>
      <c r="G72" s="692"/>
      <c r="H72" s="692"/>
      <c r="I72" s="692"/>
      <c r="J72" s="743"/>
      <c r="K72" s="279"/>
      <c r="L72" s="697"/>
      <c r="M72" s="713"/>
      <c r="N72" s="706"/>
      <c r="O72" s="277"/>
      <c r="P72" s="280"/>
      <c r="Q72" s="706"/>
      <c r="R72" s="281"/>
      <c r="S72" s="281"/>
      <c r="T72" s="715"/>
      <c r="U72" s="718"/>
      <c r="V72" s="703"/>
      <c r="W72" s="700"/>
      <c r="X72" s="703"/>
    </row>
    <row r="74" spans="1:24" ht="22.15" customHeight="1" x14ac:dyDescent="0.4">
      <c r="A74" s="77" t="s">
        <v>43</v>
      </c>
      <c r="B74" s="77"/>
    </row>
    <row r="75" spans="1:24" ht="22.15" customHeight="1" x14ac:dyDescent="0.4">
      <c r="A75" s="77" t="s">
        <v>39</v>
      </c>
      <c r="B75" s="77"/>
    </row>
    <row r="76" spans="1:24" ht="21.6" customHeight="1" x14ac:dyDescent="0.4">
      <c r="A76" s="77" t="s">
        <v>121</v>
      </c>
      <c r="B76" s="77"/>
    </row>
  </sheetData>
  <mergeCells count="190">
    <mergeCell ref="Q68:R68"/>
    <mergeCell ref="T68:T72"/>
    <mergeCell ref="U68:U72"/>
    <mergeCell ref="V68:V72"/>
    <mergeCell ref="A63:A72"/>
    <mergeCell ref="D63:E63"/>
    <mergeCell ref="G63:G67"/>
    <mergeCell ref="H63:H67"/>
    <mergeCell ref="N63:O63"/>
    <mergeCell ref="Q63:R63"/>
    <mergeCell ref="X63:X67"/>
    <mergeCell ref="B64:C72"/>
    <mergeCell ref="D64:D67"/>
    <mergeCell ref="N64:N67"/>
    <mergeCell ref="Q64:Q67"/>
    <mergeCell ref="D68:E68"/>
    <mergeCell ref="G68:G72"/>
    <mergeCell ref="H68:H72"/>
    <mergeCell ref="I68:I72"/>
    <mergeCell ref="J68:J72"/>
    <mergeCell ref="L68:L72"/>
    <mergeCell ref="W68:W72"/>
    <mergeCell ref="X68:X72"/>
    <mergeCell ref="D69:D72"/>
    <mergeCell ref="N69:N72"/>
    <mergeCell ref="Q69:Q72"/>
    <mergeCell ref="M68:M72"/>
    <mergeCell ref="N68:O68"/>
    <mergeCell ref="B60:C60"/>
    <mergeCell ref="A61:A62"/>
    <mergeCell ref="B61:C62"/>
    <mergeCell ref="D61:E61"/>
    <mergeCell ref="F61:M61"/>
    <mergeCell ref="N61:P61"/>
    <mergeCell ref="T55:T59"/>
    <mergeCell ref="U55:U59"/>
    <mergeCell ref="V55:V59"/>
    <mergeCell ref="A50:A59"/>
    <mergeCell ref="Q61:X61"/>
    <mergeCell ref="D62:E62"/>
    <mergeCell ref="F62:X62"/>
    <mergeCell ref="W55:W59"/>
    <mergeCell ref="X55:X59"/>
    <mergeCell ref="D56:D59"/>
    <mergeCell ref="N56:N59"/>
    <mergeCell ref="Q56:Q59"/>
    <mergeCell ref="X50:X54"/>
    <mergeCell ref="B51:C59"/>
    <mergeCell ref="D51:D54"/>
    <mergeCell ref="N51:N54"/>
    <mergeCell ref="Q51:Q54"/>
    <mergeCell ref="D55:E55"/>
    <mergeCell ref="G55:G59"/>
    <mergeCell ref="H55:H59"/>
    <mergeCell ref="I55:I59"/>
    <mergeCell ref="J55:J59"/>
    <mergeCell ref="D50:E50"/>
    <mergeCell ref="G50:G54"/>
    <mergeCell ref="H50:H54"/>
    <mergeCell ref="N50:O50"/>
    <mergeCell ref="Q50:R50"/>
    <mergeCell ref="L55:L59"/>
    <mergeCell ref="M55:M59"/>
    <mergeCell ref="N55:O55"/>
    <mergeCell ref="Q55:R55"/>
    <mergeCell ref="A48:A49"/>
    <mergeCell ref="B48:C49"/>
    <mergeCell ref="D48:E48"/>
    <mergeCell ref="F48:M48"/>
    <mergeCell ref="N48:P48"/>
    <mergeCell ref="Q48:X48"/>
    <mergeCell ref="D49:E49"/>
    <mergeCell ref="F49:X49"/>
    <mergeCell ref="T42:T46"/>
    <mergeCell ref="U42:U46"/>
    <mergeCell ref="V42:V46"/>
    <mergeCell ref="W42:W46"/>
    <mergeCell ref="X42:X46"/>
    <mergeCell ref="D43:D46"/>
    <mergeCell ref="N43:N46"/>
    <mergeCell ref="Q43:Q46"/>
    <mergeCell ref="I42:I46"/>
    <mergeCell ref="J42:J46"/>
    <mergeCell ref="L42:L46"/>
    <mergeCell ref="M42:M46"/>
    <mergeCell ref="N42:O42"/>
    <mergeCell ref="Q42:R42"/>
    <mergeCell ref="N37:O37"/>
    <mergeCell ref="Q37:R37"/>
    <mergeCell ref="X37:X41"/>
    <mergeCell ref="D38:D41"/>
    <mergeCell ref="N38:N41"/>
    <mergeCell ref="Q38:Q41"/>
    <mergeCell ref="A37:A46"/>
    <mergeCell ref="B37:B38"/>
    <mergeCell ref="C37:C38"/>
    <mergeCell ref="D37:E37"/>
    <mergeCell ref="G37:G41"/>
    <mergeCell ref="H37:H41"/>
    <mergeCell ref="B39:C46"/>
    <mergeCell ref="D42:E42"/>
    <mergeCell ref="G42:G46"/>
    <mergeCell ref="H42:H46"/>
    <mergeCell ref="A35:A36"/>
    <mergeCell ref="B35:C36"/>
    <mergeCell ref="D35:E35"/>
    <mergeCell ref="F35:M35"/>
    <mergeCell ref="N35:P35"/>
    <mergeCell ref="Q35:X35"/>
    <mergeCell ref="D36:E36"/>
    <mergeCell ref="F36:X36"/>
    <mergeCell ref="T29:T33"/>
    <mergeCell ref="U29:U33"/>
    <mergeCell ref="V29:V33"/>
    <mergeCell ref="W29:W33"/>
    <mergeCell ref="X29:X33"/>
    <mergeCell ref="D30:D33"/>
    <mergeCell ref="N30:N33"/>
    <mergeCell ref="Q30:Q33"/>
    <mergeCell ref="A24:A33"/>
    <mergeCell ref="X24:X28"/>
    <mergeCell ref="B25:C33"/>
    <mergeCell ref="D25:D28"/>
    <mergeCell ref="N25:N28"/>
    <mergeCell ref="Q25:Q28"/>
    <mergeCell ref="D29:E29"/>
    <mergeCell ref="G29:G33"/>
    <mergeCell ref="H29:H33"/>
    <mergeCell ref="I29:I33"/>
    <mergeCell ref="J29:J33"/>
    <mergeCell ref="D24:E24"/>
    <mergeCell ref="G24:G28"/>
    <mergeCell ref="H24:H28"/>
    <mergeCell ref="N24:O24"/>
    <mergeCell ref="Q24:R24"/>
    <mergeCell ref="L29:L33"/>
    <mergeCell ref="M29:M33"/>
    <mergeCell ref="N29:O29"/>
    <mergeCell ref="Q29:R29"/>
    <mergeCell ref="A22:A23"/>
    <mergeCell ref="B22:C23"/>
    <mergeCell ref="D22:E22"/>
    <mergeCell ref="F22:M22"/>
    <mergeCell ref="N22:P22"/>
    <mergeCell ref="Q22:X22"/>
    <mergeCell ref="D23:E23"/>
    <mergeCell ref="F23:X23"/>
    <mergeCell ref="A19:A20"/>
    <mergeCell ref="B19:C20"/>
    <mergeCell ref="D19:E20"/>
    <mergeCell ref="N19:O19"/>
    <mergeCell ref="Q19:R19"/>
    <mergeCell ref="F20:J20"/>
    <mergeCell ref="K17:K18"/>
    <mergeCell ref="N17:P18"/>
    <mergeCell ref="Q17:S18"/>
    <mergeCell ref="T17:T18"/>
    <mergeCell ref="W17:W18"/>
    <mergeCell ref="X17:X18"/>
    <mergeCell ref="A15:C15"/>
    <mergeCell ref="A16:M16"/>
    <mergeCell ref="N16:P16"/>
    <mergeCell ref="Q16:X16"/>
    <mergeCell ref="A17:A18"/>
    <mergeCell ref="B17:C18"/>
    <mergeCell ref="D17:E18"/>
    <mergeCell ref="F17:F18"/>
    <mergeCell ref="I17:I18"/>
    <mergeCell ref="J17:J18"/>
    <mergeCell ref="D12:H13"/>
    <mergeCell ref="I12:I13"/>
    <mergeCell ref="J12:J13"/>
    <mergeCell ref="K12:K13"/>
    <mergeCell ref="L12:L13"/>
    <mergeCell ref="M12:M13"/>
    <mergeCell ref="A8:C8"/>
    <mergeCell ref="A9:C13"/>
    <mergeCell ref="D9:H11"/>
    <mergeCell ref="I9:I11"/>
    <mergeCell ref="J9:J11"/>
    <mergeCell ref="K9:K11"/>
    <mergeCell ref="A3:C3"/>
    <mergeCell ref="E3:G3"/>
    <mergeCell ref="H3:J3"/>
    <mergeCell ref="A4:C5"/>
    <mergeCell ref="D4:D5"/>
    <mergeCell ref="E4:G5"/>
    <mergeCell ref="H4:J5"/>
    <mergeCell ref="L10:L11"/>
    <mergeCell ref="M10:M11"/>
  </mergeCells>
  <phoneticPr fontId="1"/>
  <dataValidations count="2">
    <dataValidation type="list" allowBlank="1" showInputMessage="1" showErrorMessage="1" sqref="J12:J15">
      <formula1>$Y$12:$Y$16</formula1>
    </dataValidation>
    <dataValidation type="list" allowBlank="1" showInputMessage="1" showErrorMessage="1" sqref="F49 F23 F36 F62">
      <formula1>$Y$22:$Y$26</formula1>
    </dataValidation>
  </dataValidations>
  <printOptions horizontalCentered="1"/>
  <pageMargins left="0.70866141732283472" right="0.70866141732283472" top="0.74803149606299213" bottom="0.74803149606299213" header="0.31496062992125984" footer="0.31496062992125984"/>
  <pageSetup paperSize="9" scale="2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76"/>
  <sheetViews>
    <sheetView view="pageBreakPreview" zoomScale="55" zoomScaleNormal="100" zoomScaleSheetLayoutView="55" workbookViewId="0">
      <selection activeCell="P4" sqref="P4"/>
    </sheetView>
  </sheetViews>
  <sheetFormatPr defaultColWidth="8.75" defaultRowHeight="13.5" x14ac:dyDescent="0.4"/>
  <cols>
    <col min="1" max="1" width="21.25" style="5" customWidth="1"/>
    <col min="2" max="2" width="18" style="5" customWidth="1"/>
    <col min="3" max="3" width="11.125" style="5" customWidth="1"/>
    <col min="4" max="4" width="5.75" style="5" customWidth="1"/>
    <col min="5" max="5" width="20.75" style="5" customWidth="1"/>
    <col min="6" max="6" width="15.125" style="5" customWidth="1"/>
    <col min="7" max="7" width="13.875" style="5" customWidth="1"/>
    <col min="8" max="8" width="13.625" style="5" customWidth="1"/>
    <col min="9" max="9" width="11.375" style="5" customWidth="1"/>
    <col min="10" max="10" width="18.25" style="8" customWidth="1"/>
    <col min="11" max="11" width="17.25" style="8" customWidth="1"/>
    <col min="12" max="12" width="19" style="5" customWidth="1"/>
    <col min="13" max="21" width="19.25" style="5" customWidth="1"/>
    <col min="22" max="22" width="19.625" style="5" customWidth="1"/>
    <col min="23" max="24" width="12.125" style="5" customWidth="1"/>
    <col min="25" max="25" width="10.75" style="5" hidden="1" customWidth="1"/>
    <col min="26" max="26" width="11.75" style="5" hidden="1" customWidth="1"/>
    <col min="27" max="16384" width="8.75" style="5"/>
  </cols>
  <sheetData>
    <row r="1" spans="1:26" ht="14.25" x14ac:dyDescent="0.4">
      <c r="A1" s="198"/>
      <c r="B1" s="198"/>
      <c r="C1" s="198"/>
      <c r="D1" s="198"/>
      <c r="E1" s="198"/>
      <c r="F1" s="198"/>
      <c r="G1" s="198"/>
      <c r="H1" s="198"/>
      <c r="I1" s="198"/>
      <c r="J1" s="1220"/>
      <c r="K1" s="1220"/>
      <c r="L1" s="198"/>
      <c r="M1" s="198"/>
      <c r="N1" s="198"/>
      <c r="O1" s="198"/>
      <c r="P1" s="198"/>
      <c r="Q1" s="198"/>
      <c r="R1" s="198"/>
      <c r="S1" s="198"/>
      <c r="T1" s="198"/>
      <c r="U1" s="198"/>
      <c r="V1" s="1221"/>
      <c r="W1" s="1221"/>
      <c r="X1" s="1221"/>
    </row>
    <row r="2" spans="1:26" ht="19.5" thickBot="1" x14ac:dyDescent="0.45">
      <c r="A2" s="202" t="s">
        <v>206</v>
      </c>
      <c r="B2" s="202"/>
      <c r="C2" s="203"/>
      <c r="D2" s="196"/>
      <c r="E2" s="196"/>
      <c r="F2" s="196"/>
      <c r="G2" s="196"/>
      <c r="H2" s="196"/>
      <c r="I2" s="196"/>
      <c r="J2" s="197"/>
      <c r="K2" s="197"/>
      <c r="L2" s="198"/>
      <c r="M2" s="198"/>
      <c r="N2" s="198"/>
      <c r="O2" s="198"/>
      <c r="P2" s="198"/>
      <c r="Q2" s="198"/>
      <c r="R2" s="198"/>
      <c r="S2" s="198"/>
      <c r="T2" s="198"/>
      <c r="U2" s="198"/>
      <c r="V2" s="198"/>
      <c r="W2" s="198"/>
      <c r="X2" s="198"/>
    </row>
    <row r="3" spans="1:26" ht="34.15" customHeight="1" x14ac:dyDescent="0.4">
      <c r="A3" s="629" t="s">
        <v>115</v>
      </c>
      <c r="B3" s="629"/>
      <c r="C3" s="629"/>
      <c r="D3" s="198"/>
      <c r="E3" s="598" t="s">
        <v>116</v>
      </c>
      <c r="F3" s="599"/>
      <c r="G3" s="1222"/>
      <c r="H3" s="1223" t="s">
        <v>114</v>
      </c>
      <c r="I3" s="1224"/>
      <c r="J3" s="1225"/>
      <c r="K3" s="198"/>
      <c r="L3" s="198"/>
      <c r="M3" s="198"/>
      <c r="N3" s="198"/>
      <c r="O3" s="198"/>
      <c r="P3" s="198"/>
      <c r="Q3" s="198"/>
      <c r="R3" s="198"/>
      <c r="S3" s="198"/>
      <c r="T3" s="198"/>
      <c r="U3" s="198"/>
      <c r="V3" s="198"/>
      <c r="W3" s="198"/>
      <c r="X3" s="198"/>
    </row>
    <row r="4" spans="1:26" ht="22.9" customHeight="1" x14ac:dyDescent="0.4">
      <c r="A4" s="605">
        <f>L12</f>
        <v>1008000000</v>
      </c>
      <c r="B4" s="605"/>
      <c r="C4" s="1226"/>
      <c r="D4" s="1227"/>
      <c r="E4" s="604">
        <f>L19</f>
        <v>896000000</v>
      </c>
      <c r="F4" s="605"/>
      <c r="G4" s="1228"/>
      <c r="H4" s="1229">
        <f>K19/D12/I12</f>
        <v>17777.777777777777</v>
      </c>
      <c r="I4" s="1230"/>
      <c r="J4" s="1231"/>
      <c r="K4" s="198"/>
      <c r="L4" s="198"/>
      <c r="M4" s="198"/>
      <c r="N4" s="198"/>
      <c r="O4" s="198"/>
      <c r="P4" s="198"/>
      <c r="Q4" s="198"/>
      <c r="R4" s="198"/>
      <c r="S4" s="198"/>
      <c r="T4" s="198"/>
      <c r="U4" s="198"/>
      <c r="V4" s="198"/>
      <c r="W4" s="198"/>
      <c r="X4" s="198"/>
    </row>
    <row r="5" spans="1:26" ht="22.9" customHeight="1" thickBot="1" x14ac:dyDescent="0.45">
      <c r="A5" s="1226"/>
      <c r="B5" s="1226"/>
      <c r="C5" s="1226"/>
      <c r="D5" s="1227"/>
      <c r="E5" s="607"/>
      <c r="F5" s="608"/>
      <c r="G5" s="1232"/>
      <c r="H5" s="1114"/>
      <c r="I5" s="1115"/>
      <c r="J5" s="1116"/>
      <c r="K5" s="198"/>
      <c r="L5" s="198"/>
      <c r="M5" s="198"/>
      <c r="N5" s="198"/>
      <c r="O5" s="198"/>
      <c r="P5" s="198"/>
      <c r="Q5" s="198"/>
      <c r="R5" s="198"/>
      <c r="S5" s="198"/>
      <c r="T5" s="198"/>
      <c r="U5" s="198"/>
      <c r="V5" s="198"/>
      <c r="W5" s="198"/>
      <c r="X5" s="198"/>
    </row>
    <row r="6" spans="1:26" ht="18.75" x14ac:dyDescent="0.4">
      <c r="A6" s="361"/>
      <c r="B6" s="361"/>
      <c r="C6" s="203"/>
      <c r="D6" s="196"/>
      <c r="E6" s="196"/>
      <c r="F6" s="196"/>
      <c r="G6" s="196"/>
      <c r="H6" s="196"/>
      <c r="I6" s="196"/>
      <c r="J6" s="197"/>
      <c r="K6" s="197"/>
      <c r="L6" s="198"/>
      <c r="M6" s="198"/>
      <c r="N6" s="198"/>
      <c r="O6" s="198"/>
      <c r="P6" s="198"/>
      <c r="Q6" s="198"/>
      <c r="R6" s="198"/>
      <c r="S6" s="198"/>
      <c r="T6" s="198"/>
      <c r="U6" s="198"/>
      <c r="V6" s="198"/>
      <c r="W6" s="198"/>
      <c r="X6" s="198"/>
    </row>
    <row r="7" spans="1:26" ht="9.6" customHeight="1" x14ac:dyDescent="0.4">
      <c r="A7" s="361"/>
      <c r="B7" s="361"/>
      <c r="C7" s="203"/>
      <c r="D7" s="196"/>
      <c r="E7" s="196"/>
      <c r="F7" s="196"/>
      <c r="G7" s="196"/>
      <c r="H7" s="196"/>
      <c r="I7" s="196"/>
      <c r="J7" s="197"/>
      <c r="K7" s="197"/>
      <c r="L7" s="198"/>
      <c r="M7" s="198"/>
      <c r="N7" s="198"/>
      <c r="O7" s="198"/>
      <c r="P7" s="284"/>
      <c r="Q7" s="1233"/>
      <c r="R7" s="1233"/>
      <c r="S7" s="198"/>
      <c r="T7" s="198"/>
      <c r="U7" s="198"/>
      <c r="V7" s="198"/>
      <c r="W7" s="198"/>
      <c r="X7" s="198"/>
    </row>
    <row r="8" spans="1:26" ht="35.450000000000003" customHeight="1" thickBot="1" x14ac:dyDescent="0.45">
      <c r="A8" s="1234"/>
      <c r="B8" s="1234"/>
      <c r="C8" s="1234"/>
      <c r="D8" s="196"/>
      <c r="E8" s="196"/>
      <c r="F8" s="196"/>
      <c r="G8" s="196"/>
      <c r="H8" s="196"/>
      <c r="I8" s="196"/>
      <c r="J8" s="197"/>
      <c r="K8" s="197"/>
      <c r="L8" s="198"/>
      <c r="M8" s="198"/>
      <c r="N8" s="198"/>
      <c r="O8" s="198"/>
      <c r="P8" s="284"/>
      <c r="Q8" s="284"/>
      <c r="R8" s="284"/>
      <c r="S8" s="198"/>
      <c r="T8" s="198"/>
      <c r="U8" s="198"/>
      <c r="V8" s="198"/>
      <c r="W8" s="198"/>
      <c r="X8" s="198"/>
      <c r="Y8" s="5">
        <v>17777.777777777799</v>
      </c>
      <c r="Z8" s="5">
        <v>1008000000</v>
      </c>
    </row>
    <row r="9" spans="1:26" ht="13.15" customHeight="1" x14ac:dyDescent="0.4">
      <c r="A9" s="850" t="s">
        <v>117</v>
      </c>
      <c r="B9" s="851"/>
      <c r="C9" s="852"/>
      <c r="D9" s="859" t="s">
        <v>118</v>
      </c>
      <c r="E9" s="859"/>
      <c r="F9" s="859"/>
      <c r="G9" s="859"/>
      <c r="H9" s="860"/>
      <c r="I9" s="865" t="s">
        <v>5</v>
      </c>
      <c r="J9" s="867" t="s">
        <v>119</v>
      </c>
      <c r="K9" s="870" t="s">
        <v>125</v>
      </c>
      <c r="L9" s="362"/>
      <c r="M9" s="363"/>
      <c r="N9" s="1233"/>
      <c r="O9" s="1233"/>
      <c r="P9" s="1123"/>
      <c r="Q9" s="284"/>
      <c r="R9" s="284"/>
      <c r="S9" s="1233"/>
      <c r="T9" s="1233"/>
      <c r="U9" s="1233"/>
      <c r="V9" s="198"/>
      <c r="W9" s="198"/>
      <c r="X9" s="198"/>
    </row>
    <row r="10" spans="1:26" ht="21.6" customHeight="1" x14ac:dyDescent="0.4">
      <c r="A10" s="853"/>
      <c r="B10" s="854"/>
      <c r="C10" s="855"/>
      <c r="D10" s="861"/>
      <c r="E10" s="861"/>
      <c r="F10" s="861"/>
      <c r="G10" s="861"/>
      <c r="H10" s="862"/>
      <c r="I10" s="866"/>
      <c r="J10" s="868"/>
      <c r="K10" s="871"/>
      <c r="L10" s="629" t="s">
        <v>207</v>
      </c>
      <c r="M10" s="837" t="s">
        <v>65</v>
      </c>
      <c r="N10" s="284"/>
      <c r="O10" s="284"/>
      <c r="P10" s="284"/>
      <c r="Q10" s="1233"/>
      <c r="R10" s="1233"/>
      <c r="S10" s="1233"/>
      <c r="T10" s="284"/>
      <c r="U10" s="284"/>
      <c r="V10" s="198"/>
      <c r="W10" s="198"/>
      <c r="X10" s="198"/>
    </row>
    <row r="11" spans="1:26" ht="13.15" customHeight="1" thickBot="1" x14ac:dyDescent="0.45">
      <c r="A11" s="853"/>
      <c r="B11" s="854"/>
      <c r="C11" s="855"/>
      <c r="D11" s="863"/>
      <c r="E11" s="863"/>
      <c r="F11" s="863"/>
      <c r="G11" s="863"/>
      <c r="H11" s="864"/>
      <c r="I11" s="633"/>
      <c r="J11" s="869"/>
      <c r="K11" s="872"/>
      <c r="L11" s="629"/>
      <c r="M11" s="837"/>
      <c r="N11" s="284"/>
      <c r="O11" s="284"/>
      <c r="P11" s="284"/>
      <c r="Q11" s="284"/>
      <c r="R11" s="284"/>
      <c r="S11" s="284"/>
      <c r="T11" s="284"/>
      <c r="U11" s="284"/>
      <c r="V11" s="198"/>
      <c r="W11" s="198"/>
      <c r="X11" s="198"/>
    </row>
    <row r="12" spans="1:26" ht="19.149999999999999" customHeight="1" x14ac:dyDescent="0.4">
      <c r="A12" s="853"/>
      <c r="B12" s="854"/>
      <c r="C12" s="855"/>
      <c r="D12" s="838">
        <v>4500</v>
      </c>
      <c r="E12" s="838"/>
      <c r="F12" s="838"/>
      <c r="G12" s="838"/>
      <c r="H12" s="839"/>
      <c r="I12" s="842">
        <v>14</v>
      </c>
      <c r="J12" s="844">
        <v>20000</v>
      </c>
      <c r="K12" s="846">
        <f>IF(D12*I12*J12=0,"",D12*I12*J12)</f>
        <v>1260000000</v>
      </c>
      <c r="L12" s="846">
        <f>K12*0.8</f>
        <v>1008000000</v>
      </c>
      <c r="M12" s="848">
        <f>K12*0.2</f>
        <v>252000000</v>
      </c>
      <c r="N12" s="1123"/>
      <c r="O12" s="1123"/>
      <c r="P12" s="1123"/>
      <c r="Q12" s="284"/>
      <c r="R12" s="284"/>
      <c r="S12" s="284"/>
      <c r="T12" s="1123"/>
      <c r="U12" s="1123"/>
      <c r="V12" s="198"/>
      <c r="W12" s="198"/>
      <c r="X12" s="198"/>
      <c r="Y12" s="5">
        <v>40000</v>
      </c>
    </row>
    <row r="13" spans="1:26" ht="19.149999999999999" customHeight="1" thickBot="1" x14ac:dyDescent="0.45">
      <c r="A13" s="856"/>
      <c r="B13" s="857"/>
      <c r="C13" s="858"/>
      <c r="D13" s="840"/>
      <c r="E13" s="840"/>
      <c r="F13" s="840"/>
      <c r="G13" s="840"/>
      <c r="H13" s="841"/>
      <c r="I13" s="843"/>
      <c r="J13" s="845"/>
      <c r="K13" s="847"/>
      <c r="L13" s="847"/>
      <c r="M13" s="849"/>
      <c r="N13" s="1123"/>
      <c r="O13" s="1123"/>
      <c r="P13" s="1123"/>
      <c r="Q13" s="1123"/>
      <c r="R13" s="1123"/>
      <c r="S13" s="1123"/>
      <c r="T13" s="1123"/>
      <c r="U13" s="1123"/>
      <c r="V13" s="198"/>
      <c r="W13" s="198"/>
      <c r="X13" s="198"/>
      <c r="Y13" s="5">
        <v>20000</v>
      </c>
    </row>
    <row r="14" spans="1:26" s="7" customFormat="1" ht="19.149999999999999" customHeight="1" thickBot="1" x14ac:dyDescent="0.45">
      <c r="A14" s="370"/>
      <c r="B14" s="370"/>
      <c r="C14" s="370"/>
      <c r="D14" s="371"/>
      <c r="E14" s="371"/>
      <c r="F14" s="371"/>
      <c r="G14" s="371"/>
      <c r="H14" s="371"/>
      <c r="I14" s="371"/>
      <c r="J14" s="289"/>
      <c r="K14" s="372"/>
      <c r="L14" s="224"/>
      <c r="M14" s="224"/>
      <c r="N14" s="224"/>
      <c r="O14" s="224"/>
      <c r="P14" s="224"/>
      <c r="Q14" s="1123"/>
      <c r="R14" s="1123"/>
      <c r="S14" s="1123"/>
      <c r="T14" s="224"/>
      <c r="U14" s="224"/>
      <c r="V14" s="225"/>
      <c r="W14" s="225"/>
      <c r="X14" s="225"/>
    </row>
    <row r="15" spans="1:26" s="7" customFormat="1" ht="34.15" customHeight="1" thickBot="1" x14ac:dyDescent="0.45">
      <c r="A15" s="873" t="s">
        <v>123</v>
      </c>
      <c r="B15" s="874"/>
      <c r="C15" s="875"/>
      <c r="D15" s="371"/>
      <c r="E15" s="371"/>
      <c r="F15" s="371"/>
      <c r="G15" s="371"/>
      <c r="H15" s="371"/>
      <c r="I15" s="371"/>
      <c r="J15" s="289"/>
      <c r="K15" s="372"/>
      <c r="L15" s="224"/>
      <c r="M15" s="224"/>
      <c r="N15" s="224"/>
      <c r="O15" s="224"/>
      <c r="P15" s="224"/>
      <c r="Q15" s="224"/>
      <c r="R15" s="224"/>
      <c r="S15" s="224"/>
      <c r="T15" s="224"/>
      <c r="U15" s="224"/>
      <c r="V15" s="225"/>
      <c r="W15" s="225"/>
      <c r="X15" s="225"/>
      <c r="Y15" s="7">
        <v>896000000</v>
      </c>
    </row>
    <row r="16" spans="1:26" ht="31.15" customHeight="1" thickBot="1" x14ac:dyDescent="0.45">
      <c r="A16" s="876" t="s">
        <v>120</v>
      </c>
      <c r="B16" s="877"/>
      <c r="C16" s="877"/>
      <c r="D16" s="877"/>
      <c r="E16" s="877"/>
      <c r="F16" s="877"/>
      <c r="G16" s="877"/>
      <c r="H16" s="877"/>
      <c r="I16" s="877"/>
      <c r="J16" s="877"/>
      <c r="K16" s="877"/>
      <c r="L16" s="877"/>
      <c r="M16" s="1235"/>
      <c r="N16" s="626" t="s">
        <v>165</v>
      </c>
      <c r="O16" s="627"/>
      <c r="P16" s="627"/>
      <c r="Q16" s="626" t="s">
        <v>200</v>
      </c>
      <c r="R16" s="627"/>
      <c r="S16" s="627"/>
      <c r="T16" s="627"/>
      <c r="U16" s="627"/>
      <c r="V16" s="627"/>
      <c r="W16" s="627"/>
      <c r="X16" s="627"/>
    </row>
    <row r="17" spans="1:25" ht="28.15" customHeight="1" x14ac:dyDescent="0.4">
      <c r="A17" s="639" t="s">
        <v>3</v>
      </c>
      <c r="B17" s="878" t="s">
        <v>13</v>
      </c>
      <c r="C17" s="865"/>
      <c r="D17" s="634" t="s">
        <v>28</v>
      </c>
      <c r="E17" s="634"/>
      <c r="F17" s="881" t="s">
        <v>14</v>
      </c>
      <c r="G17" s="374"/>
      <c r="H17" s="375"/>
      <c r="I17" s="634" t="s">
        <v>5</v>
      </c>
      <c r="J17" s="640" t="s">
        <v>10</v>
      </c>
      <c r="K17" s="642" t="s">
        <v>27</v>
      </c>
      <c r="L17" s="204"/>
      <c r="M17" s="206"/>
      <c r="N17" s="653" t="s">
        <v>166</v>
      </c>
      <c r="O17" s="654"/>
      <c r="P17" s="655"/>
      <c r="Q17" s="1236" t="s">
        <v>205</v>
      </c>
      <c r="R17" s="1237"/>
      <c r="S17" s="1238"/>
      <c r="T17" s="1239" t="s">
        <v>125</v>
      </c>
      <c r="U17" s="1240"/>
      <c r="V17" s="205"/>
      <c r="W17" s="612" t="s">
        <v>161</v>
      </c>
      <c r="X17" s="614" t="s">
        <v>162</v>
      </c>
    </row>
    <row r="18" spans="1:25" ht="50.25" customHeight="1" thickBot="1" x14ac:dyDescent="0.45">
      <c r="A18" s="630"/>
      <c r="B18" s="879"/>
      <c r="C18" s="880"/>
      <c r="D18" s="636"/>
      <c r="E18" s="636"/>
      <c r="F18" s="881"/>
      <c r="G18" s="432" t="s">
        <v>15</v>
      </c>
      <c r="H18" s="432" t="s">
        <v>4</v>
      </c>
      <c r="I18" s="630"/>
      <c r="J18" s="641"/>
      <c r="K18" s="612"/>
      <c r="L18" s="431" t="s">
        <v>208</v>
      </c>
      <c r="M18" s="432" t="s">
        <v>26</v>
      </c>
      <c r="N18" s="656"/>
      <c r="O18" s="657"/>
      <c r="P18" s="658"/>
      <c r="Q18" s="662"/>
      <c r="R18" s="663"/>
      <c r="S18" s="664"/>
      <c r="T18" s="613"/>
      <c r="U18" s="210" t="s">
        <v>25</v>
      </c>
      <c r="V18" s="209" t="s">
        <v>26</v>
      </c>
      <c r="W18" s="613"/>
      <c r="X18" s="615"/>
    </row>
    <row r="19" spans="1:25" s="7" customFormat="1" ht="39" customHeight="1" thickBot="1" x14ac:dyDescent="0.45">
      <c r="A19" s="616"/>
      <c r="B19" s="884">
        <v>25000</v>
      </c>
      <c r="C19" s="885"/>
      <c r="D19" s="620"/>
      <c r="E19" s="621"/>
      <c r="F19" s="211">
        <v>4500</v>
      </c>
      <c r="G19" s="212">
        <v>4500</v>
      </c>
      <c r="H19" s="378">
        <v>0</v>
      </c>
      <c r="I19" s="214"/>
      <c r="J19" s="215"/>
      <c r="K19" s="216">
        <f>IF(SUM(K24,K37,K50,K63)=0,"",SUM(K24,K37,K50,K63))</f>
        <v>1120000000</v>
      </c>
      <c r="L19" s="217">
        <f>IF(SUM(L24,L37,L50,L63)=0,"",SUM(L24,L37,L50,L63))</f>
        <v>896000000</v>
      </c>
      <c r="M19" s="380">
        <f>IF(SUM(M24,M37,M50,M63)=0,"",SUM(M24,M37,M50,M63))</f>
        <v>224000000</v>
      </c>
      <c r="N19" s="624">
        <f>IF(P24+P37+P50+P63=0,"",P24+P37+P50+P63)</f>
        <v>3600</v>
      </c>
      <c r="O19" s="625"/>
      <c r="P19" s="219">
        <v>44331</v>
      </c>
      <c r="Q19" s="624">
        <f>IF(S24+S37+S50+S63=0,"",S24+S37+S50+S63)</f>
        <v>3470</v>
      </c>
      <c r="R19" s="625"/>
      <c r="S19" s="219">
        <v>44331</v>
      </c>
      <c r="T19" s="216">
        <f>IF(SUM(T24,T37,T50,T63)=0,"",SUM(T24,T37,T50,T63))</f>
        <v>830200000</v>
      </c>
      <c r="U19" s="217">
        <f>IF(SUM(U24,U37,U50,U63)=0,"",SUM(U24,U37,U50,U63))</f>
        <v>664160000</v>
      </c>
      <c r="V19" s="380">
        <f>IF(SUM(V24,V37,V50,V63)=0,"",SUM(V24,V37,V50,V63))</f>
        <v>166040000</v>
      </c>
      <c r="W19" s="221">
        <f>Q19/N19</f>
        <v>0.96388888888888891</v>
      </c>
      <c r="X19" s="222" t="s">
        <v>171</v>
      </c>
    </row>
    <row r="20" spans="1:25" s="7" customFormat="1" ht="7.9" customHeight="1" thickBot="1" x14ac:dyDescent="0.45">
      <c r="A20" s="1241"/>
      <c r="B20" s="886"/>
      <c r="C20" s="887"/>
      <c r="D20" s="622"/>
      <c r="E20" s="623"/>
      <c r="F20" s="643"/>
      <c r="G20" s="643"/>
      <c r="H20" s="643"/>
      <c r="I20" s="643"/>
      <c r="J20" s="643"/>
      <c r="K20" s="430"/>
      <c r="L20" s="224"/>
      <c r="M20" s="225"/>
      <c r="N20" s="225"/>
      <c r="O20" s="225"/>
      <c r="P20" s="225"/>
      <c r="Q20" s="290"/>
      <c r="R20" s="290"/>
      <c r="S20" s="290"/>
      <c r="T20" s="225"/>
      <c r="U20" s="225"/>
      <c r="V20" s="225"/>
      <c r="W20" s="225"/>
      <c r="X20" s="225"/>
    </row>
    <row r="21" spans="1:25" s="7" customFormat="1" ht="7.9" customHeight="1" thickBot="1" x14ac:dyDescent="0.45">
      <c r="A21" s="381"/>
      <c r="B21" s="381"/>
      <c r="C21" s="382"/>
      <c r="D21" s="383"/>
      <c r="E21" s="383"/>
      <c r="F21" s="430"/>
      <c r="G21" s="430"/>
      <c r="H21" s="430"/>
      <c r="I21" s="430"/>
      <c r="J21" s="430"/>
      <c r="K21" s="430"/>
      <c r="L21" s="224"/>
      <c r="M21" s="225"/>
      <c r="N21" s="225"/>
      <c r="O21" s="225"/>
      <c r="P21" s="225"/>
      <c r="Q21" s="290"/>
      <c r="R21" s="290"/>
      <c r="S21" s="290"/>
      <c r="T21" s="225"/>
      <c r="U21" s="225"/>
      <c r="V21" s="225"/>
      <c r="W21" s="225"/>
      <c r="X21" s="225"/>
    </row>
    <row r="22" spans="1:25" s="7" customFormat="1" ht="27" customHeight="1" thickBot="1" x14ac:dyDescent="0.45">
      <c r="A22" s="882" t="s">
        <v>113</v>
      </c>
      <c r="B22" s="884">
        <v>7000</v>
      </c>
      <c r="C22" s="885"/>
      <c r="D22" s="648" t="s">
        <v>19</v>
      </c>
      <c r="E22" s="649"/>
      <c r="F22" s="665" t="s">
        <v>107</v>
      </c>
      <c r="G22" s="666"/>
      <c r="H22" s="666"/>
      <c r="I22" s="666"/>
      <c r="J22" s="666"/>
      <c r="K22" s="666"/>
      <c r="L22" s="666"/>
      <c r="M22" s="667"/>
      <c r="N22" s="650" t="s">
        <v>168</v>
      </c>
      <c r="O22" s="651"/>
      <c r="P22" s="652"/>
      <c r="Q22" s="665" t="s">
        <v>209</v>
      </c>
      <c r="R22" s="666"/>
      <c r="S22" s="666"/>
      <c r="T22" s="666"/>
      <c r="U22" s="666"/>
      <c r="V22" s="666"/>
      <c r="W22" s="666"/>
      <c r="X22" s="666"/>
      <c r="Y22" s="7" t="s">
        <v>68</v>
      </c>
    </row>
    <row r="23" spans="1:25" s="7" customFormat="1" ht="26.45" customHeight="1" thickBot="1" x14ac:dyDescent="0.45">
      <c r="A23" s="883"/>
      <c r="B23" s="886"/>
      <c r="C23" s="887"/>
      <c r="D23" s="648" t="s">
        <v>0</v>
      </c>
      <c r="E23" s="649"/>
      <c r="F23" s="889" t="s">
        <v>22</v>
      </c>
      <c r="G23" s="890"/>
      <c r="H23" s="890"/>
      <c r="I23" s="890"/>
      <c r="J23" s="890"/>
      <c r="K23" s="890"/>
      <c r="L23" s="890"/>
      <c r="M23" s="890"/>
      <c r="N23" s="890"/>
      <c r="O23" s="890"/>
      <c r="P23" s="890"/>
      <c r="Q23" s="890"/>
      <c r="R23" s="890"/>
      <c r="S23" s="890"/>
      <c r="T23" s="890"/>
      <c r="U23" s="890"/>
      <c r="V23" s="890"/>
      <c r="W23" s="890"/>
      <c r="X23" s="890"/>
      <c r="Y23" s="7" t="s">
        <v>22</v>
      </c>
    </row>
    <row r="24" spans="1:25" ht="26.45" customHeight="1" thickBot="1" x14ac:dyDescent="0.45">
      <c r="A24" s="670"/>
      <c r="B24" s="384" t="s">
        <v>156</v>
      </c>
      <c r="C24" s="1217">
        <f>J24</f>
        <v>10000</v>
      </c>
      <c r="D24" s="675" t="s">
        <v>6</v>
      </c>
      <c r="E24" s="676"/>
      <c r="F24" s="385">
        <v>3000</v>
      </c>
      <c r="G24" s="897"/>
      <c r="H24" s="899"/>
      <c r="I24" s="230">
        <v>14</v>
      </c>
      <c r="J24" s="231">
        <v>10000</v>
      </c>
      <c r="K24" s="293">
        <f>IF(F24*I24*J24=0,"",(F24*I24*J24))</f>
        <v>420000000</v>
      </c>
      <c r="L24" s="386">
        <f t="shared" ref="L24:L29" si="0">IF(F24*I24*J24*0.8=0,"",(F24*I24*J24*0.8))</f>
        <v>336000000</v>
      </c>
      <c r="M24" s="387">
        <f t="shared" ref="M24:M29" si="1">IF(F24*I24*J24*0.2=0,"",(F24*I24*J24*0.2))</f>
        <v>84000000</v>
      </c>
      <c r="N24" s="675" t="s">
        <v>6</v>
      </c>
      <c r="O24" s="676"/>
      <c r="P24" s="388">
        <v>2400</v>
      </c>
      <c r="Q24" s="675" t="s">
        <v>6</v>
      </c>
      <c r="R24" s="676"/>
      <c r="S24" s="389">
        <v>2400</v>
      </c>
      <c r="T24" s="296">
        <f>S24*J24*I24</f>
        <v>336000000</v>
      </c>
      <c r="U24" s="296">
        <f>T24*0.8</f>
        <v>268800000</v>
      </c>
      <c r="V24" s="296">
        <f>T24*0.2</f>
        <v>67200000</v>
      </c>
      <c r="W24" s="390">
        <f>S24/P24</f>
        <v>1</v>
      </c>
      <c r="X24" s="682" t="s">
        <v>171</v>
      </c>
      <c r="Y24" s="5" t="s">
        <v>21</v>
      </c>
    </row>
    <row r="25" spans="1:25" ht="26.45" customHeight="1" x14ac:dyDescent="0.4">
      <c r="A25" s="671"/>
      <c r="B25" s="891"/>
      <c r="C25" s="892"/>
      <c r="D25" s="685" t="s">
        <v>8</v>
      </c>
      <c r="E25" s="391" t="s">
        <v>105</v>
      </c>
      <c r="F25" s="247">
        <v>200</v>
      </c>
      <c r="G25" s="898"/>
      <c r="H25" s="900"/>
      <c r="I25" s="241"/>
      <c r="J25" s="242"/>
      <c r="K25" s="243" t="str">
        <f>IF(F25*I25*J25=0,"",(F25*I25*J25))</f>
        <v/>
      </c>
      <c r="L25" s="244" t="str">
        <f t="shared" si="0"/>
        <v/>
      </c>
      <c r="M25" s="245" t="str">
        <f t="shared" si="1"/>
        <v/>
      </c>
      <c r="N25" s="685" t="s">
        <v>8</v>
      </c>
      <c r="O25" s="391" t="s">
        <v>105</v>
      </c>
      <c r="P25" s="393">
        <v>160</v>
      </c>
      <c r="Q25" s="685" t="s">
        <v>8</v>
      </c>
      <c r="R25" s="391"/>
      <c r="S25" s="291"/>
      <c r="T25" s="247"/>
      <c r="U25" s="248"/>
      <c r="V25" s="302"/>
      <c r="W25" s="394">
        <f>S25/P25</f>
        <v>0</v>
      </c>
      <c r="X25" s="683"/>
      <c r="Y25" s="5" t="s">
        <v>67</v>
      </c>
    </row>
    <row r="26" spans="1:25" ht="26.45" customHeight="1" x14ac:dyDescent="0.4">
      <c r="A26" s="671"/>
      <c r="B26" s="891"/>
      <c r="C26" s="892"/>
      <c r="D26" s="686"/>
      <c r="E26" s="395" t="s">
        <v>106</v>
      </c>
      <c r="F26" s="255">
        <v>2800</v>
      </c>
      <c r="G26" s="898"/>
      <c r="H26" s="900"/>
      <c r="I26" s="241"/>
      <c r="J26" s="242"/>
      <c r="K26" s="243" t="str">
        <f>IF(F26*I26*J26=0,"",(F26*I26*J26))</f>
        <v/>
      </c>
      <c r="L26" s="253" t="str">
        <f t="shared" si="0"/>
        <v/>
      </c>
      <c r="M26" s="245" t="str">
        <f t="shared" si="1"/>
        <v/>
      </c>
      <c r="N26" s="686"/>
      <c r="O26" s="395" t="s">
        <v>106</v>
      </c>
      <c r="P26" s="396">
        <v>2240</v>
      </c>
      <c r="Q26" s="686"/>
      <c r="R26" s="395"/>
      <c r="S26" s="298"/>
      <c r="T26" s="255"/>
      <c r="U26" s="256"/>
      <c r="V26" s="303"/>
      <c r="W26" s="397">
        <f t="shared" ref="W26" si="2">S26/P26</f>
        <v>0</v>
      </c>
      <c r="X26" s="683"/>
    </row>
    <row r="27" spans="1:25" ht="26.45" customHeight="1" x14ac:dyDescent="0.4">
      <c r="A27" s="671"/>
      <c r="B27" s="891"/>
      <c r="C27" s="892"/>
      <c r="D27" s="686"/>
      <c r="E27" s="395"/>
      <c r="F27" s="259"/>
      <c r="G27" s="898"/>
      <c r="H27" s="900"/>
      <c r="I27" s="241"/>
      <c r="J27" s="242"/>
      <c r="K27" s="243" t="str">
        <f>IF(F27*I27*J27=0,"",(F27*I27*J27))</f>
        <v/>
      </c>
      <c r="L27" s="244" t="str">
        <f t="shared" si="0"/>
        <v/>
      </c>
      <c r="M27" s="245" t="str">
        <f t="shared" si="1"/>
        <v/>
      </c>
      <c r="N27" s="686"/>
      <c r="O27" s="395"/>
      <c r="P27" s="396"/>
      <c r="Q27" s="686"/>
      <c r="R27" s="398"/>
      <c r="S27" s="398"/>
      <c r="T27" s="256"/>
      <c r="U27" s="256"/>
      <c r="V27" s="303"/>
      <c r="W27" s="399"/>
      <c r="X27" s="683"/>
    </row>
    <row r="28" spans="1:25" ht="25.15" customHeight="1" thickBot="1" x14ac:dyDescent="0.45">
      <c r="A28" s="671"/>
      <c r="B28" s="891"/>
      <c r="C28" s="892"/>
      <c r="D28" s="687"/>
      <c r="E28" s="260"/>
      <c r="F28" s="259"/>
      <c r="G28" s="677"/>
      <c r="H28" s="679"/>
      <c r="I28" s="241"/>
      <c r="J28" s="242"/>
      <c r="K28" s="243" t="str">
        <f>IF(F28*I28*J28=0,"",(F28*I28*J28))</f>
        <v/>
      </c>
      <c r="L28" s="244" t="str">
        <f t="shared" si="0"/>
        <v/>
      </c>
      <c r="M28" s="245" t="str">
        <f t="shared" si="1"/>
        <v/>
      </c>
      <c r="N28" s="687"/>
      <c r="O28" s="260"/>
      <c r="P28" s="401"/>
      <c r="Q28" s="687"/>
      <c r="R28" s="402"/>
      <c r="S28" s="402"/>
      <c r="T28" s="256"/>
      <c r="U28" s="256"/>
      <c r="V28" s="303"/>
      <c r="W28" s="261"/>
      <c r="X28" s="684"/>
      <c r="Y28" s="5" t="s">
        <v>9</v>
      </c>
    </row>
    <row r="29" spans="1:25" ht="26.45" customHeight="1" thickBot="1" x14ac:dyDescent="0.45">
      <c r="A29" s="671"/>
      <c r="B29" s="891"/>
      <c r="C29" s="892"/>
      <c r="D29" s="688" t="s">
        <v>7</v>
      </c>
      <c r="E29" s="689"/>
      <c r="F29" s="262"/>
      <c r="G29" s="690"/>
      <c r="H29" s="691"/>
      <c r="I29" s="691"/>
      <c r="J29" s="693"/>
      <c r="K29" s="263"/>
      <c r="L29" s="695" t="str">
        <f t="shared" si="0"/>
        <v/>
      </c>
      <c r="M29" s="711" t="str">
        <f t="shared" si="1"/>
        <v/>
      </c>
      <c r="N29" s="688" t="s">
        <v>7</v>
      </c>
      <c r="O29" s="689"/>
      <c r="P29" s="403"/>
      <c r="Q29" s="688" t="s">
        <v>7</v>
      </c>
      <c r="R29" s="689"/>
      <c r="S29" s="434"/>
      <c r="T29" s="714"/>
      <c r="U29" s="716"/>
      <c r="V29" s="701"/>
      <c r="W29" s="698"/>
      <c r="X29" s="701"/>
      <c r="Y29" s="5" t="s">
        <v>11</v>
      </c>
    </row>
    <row r="30" spans="1:25" ht="26.45" customHeight="1" x14ac:dyDescent="0.4">
      <c r="A30" s="671"/>
      <c r="B30" s="891"/>
      <c r="C30" s="892"/>
      <c r="D30" s="704" t="s">
        <v>8</v>
      </c>
      <c r="E30" s="266"/>
      <c r="F30" s="267"/>
      <c r="G30" s="691"/>
      <c r="H30" s="691"/>
      <c r="I30" s="691"/>
      <c r="J30" s="693"/>
      <c r="K30" s="263"/>
      <c r="L30" s="696"/>
      <c r="M30" s="712"/>
      <c r="N30" s="704" t="s">
        <v>8</v>
      </c>
      <c r="O30" s="266"/>
      <c r="P30" s="405"/>
      <c r="Q30" s="704" t="s">
        <v>8</v>
      </c>
      <c r="R30" s="269"/>
      <c r="S30" s="269"/>
      <c r="T30" s="714"/>
      <c r="U30" s="717"/>
      <c r="V30" s="702"/>
      <c r="W30" s="699"/>
      <c r="X30" s="702"/>
      <c r="Y30" s="5" t="s">
        <v>67</v>
      </c>
    </row>
    <row r="31" spans="1:25" ht="26.45" customHeight="1" x14ac:dyDescent="0.4">
      <c r="A31" s="671"/>
      <c r="B31" s="891"/>
      <c r="C31" s="892"/>
      <c r="D31" s="705"/>
      <c r="E31" s="271"/>
      <c r="F31" s="272"/>
      <c r="G31" s="691"/>
      <c r="H31" s="691"/>
      <c r="I31" s="691"/>
      <c r="J31" s="693"/>
      <c r="K31" s="263"/>
      <c r="L31" s="696"/>
      <c r="M31" s="712"/>
      <c r="N31" s="705"/>
      <c r="O31" s="271"/>
      <c r="P31" s="406"/>
      <c r="Q31" s="705"/>
      <c r="R31" s="274"/>
      <c r="S31" s="274"/>
      <c r="T31" s="714"/>
      <c r="U31" s="717"/>
      <c r="V31" s="702"/>
      <c r="W31" s="699"/>
      <c r="X31" s="702"/>
    </row>
    <row r="32" spans="1:25" ht="26.45" customHeight="1" x14ac:dyDescent="0.4">
      <c r="A32" s="671"/>
      <c r="B32" s="891"/>
      <c r="C32" s="892"/>
      <c r="D32" s="705"/>
      <c r="E32" s="276"/>
      <c r="F32" s="272"/>
      <c r="G32" s="691"/>
      <c r="H32" s="691"/>
      <c r="I32" s="691"/>
      <c r="J32" s="693"/>
      <c r="K32" s="263"/>
      <c r="L32" s="696"/>
      <c r="M32" s="712"/>
      <c r="N32" s="705"/>
      <c r="O32" s="276"/>
      <c r="P32" s="406"/>
      <c r="Q32" s="705"/>
      <c r="R32" s="274"/>
      <c r="S32" s="274"/>
      <c r="T32" s="714"/>
      <c r="U32" s="717"/>
      <c r="V32" s="702"/>
      <c r="W32" s="699"/>
      <c r="X32" s="702"/>
    </row>
    <row r="33" spans="1:24" ht="26.45" customHeight="1" thickBot="1" x14ac:dyDescent="0.45">
      <c r="A33" s="672"/>
      <c r="B33" s="893"/>
      <c r="C33" s="894"/>
      <c r="D33" s="706"/>
      <c r="E33" s="277"/>
      <c r="F33" s="278"/>
      <c r="G33" s="692"/>
      <c r="H33" s="692"/>
      <c r="I33" s="692"/>
      <c r="J33" s="694"/>
      <c r="K33" s="279"/>
      <c r="L33" s="697"/>
      <c r="M33" s="713"/>
      <c r="N33" s="706"/>
      <c r="O33" s="277"/>
      <c r="P33" s="280"/>
      <c r="Q33" s="706"/>
      <c r="R33" s="281"/>
      <c r="S33" s="281"/>
      <c r="T33" s="715"/>
      <c r="U33" s="718"/>
      <c r="V33" s="703"/>
      <c r="W33" s="700"/>
      <c r="X33" s="703"/>
    </row>
    <row r="34" spans="1:24" ht="10.9" customHeight="1" thickBot="1" x14ac:dyDescent="0.45">
      <c r="A34" s="226"/>
      <c r="B34" s="407"/>
      <c r="C34" s="283"/>
      <c r="D34" s="284"/>
      <c r="E34" s="285"/>
      <c r="F34" s="286"/>
      <c r="G34" s="287"/>
      <c r="H34" s="287"/>
      <c r="I34" s="287"/>
      <c r="J34" s="288"/>
      <c r="K34" s="289"/>
      <c r="L34" s="225"/>
      <c r="M34" s="225"/>
      <c r="N34" s="225"/>
      <c r="O34" s="225"/>
      <c r="P34" s="225"/>
      <c r="Q34" s="290"/>
      <c r="R34" s="290"/>
      <c r="S34" s="290"/>
      <c r="T34" s="225"/>
      <c r="U34" s="225"/>
      <c r="V34" s="225"/>
      <c r="W34" s="225"/>
      <c r="X34" s="225"/>
    </row>
    <row r="35" spans="1:24" ht="26.45" customHeight="1" thickBot="1" x14ac:dyDescent="0.45">
      <c r="A35" s="908" t="s">
        <v>113</v>
      </c>
      <c r="B35" s="882" t="s">
        <v>127</v>
      </c>
      <c r="C35" s="910"/>
      <c r="D35" s="709" t="s">
        <v>19</v>
      </c>
      <c r="E35" s="710"/>
      <c r="F35" s="665" t="s">
        <v>107</v>
      </c>
      <c r="G35" s="666"/>
      <c r="H35" s="666"/>
      <c r="I35" s="666"/>
      <c r="J35" s="666"/>
      <c r="K35" s="666"/>
      <c r="L35" s="666"/>
      <c r="M35" s="667"/>
      <c r="N35" s="650" t="s">
        <v>168</v>
      </c>
      <c r="O35" s="651"/>
      <c r="P35" s="652"/>
      <c r="Q35" s="665" t="s">
        <v>209</v>
      </c>
      <c r="R35" s="666"/>
      <c r="S35" s="666"/>
      <c r="T35" s="666"/>
      <c r="U35" s="666"/>
      <c r="V35" s="666"/>
      <c r="W35" s="666"/>
      <c r="X35" s="666"/>
    </row>
    <row r="36" spans="1:24" ht="26.45" customHeight="1" thickBot="1" x14ac:dyDescent="0.45">
      <c r="A36" s="909"/>
      <c r="B36" s="883"/>
      <c r="C36" s="911"/>
      <c r="D36" s="709" t="s">
        <v>0</v>
      </c>
      <c r="E36" s="710"/>
      <c r="F36" s="889" t="s">
        <v>22</v>
      </c>
      <c r="G36" s="890"/>
      <c r="H36" s="890"/>
      <c r="I36" s="890"/>
      <c r="J36" s="890"/>
      <c r="K36" s="890"/>
      <c r="L36" s="890"/>
      <c r="M36" s="890"/>
      <c r="N36" s="890"/>
      <c r="O36" s="890"/>
      <c r="P36" s="890"/>
      <c r="Q36" s="890"/>
      <c r="R36" s="890"/>
      <c r="S36" s="890"/>
      <c r="T36" s="890"/>
      <c r="U36" s="890"/>
      <c r="V36" s="890"/>
      <c r="W36" s="890"/>
      <c r="X36" s="890"/>
    </row>
    <row r="37" spans="1:24" ht="26.45" customHeight="1" thickBot="1" x14ac:dyDescent="0.45">
      <c r="A37" s="670"/>
      <c r="B37" s="915" t="s">
        <v>157</v>
      </c>
      <c r="C37" s="917">
        <f>J37</f>
        <v>30000</v>
      </c>
      <c r="D37" s="675" t="s">
        <v>6</v>
      </c>
      <c r="E37" s="676"/>
      <c r="F37" s="385">
        <v>1000</v>
      </c>
      <c r="G37" s="919"/>
      <c r="H37" s="920"/>
      <c r="I37" s="408">
        <v>14</v>
      </c>
      <c r="J37" s="409">
        <v>30000</v>
      </c>
      <c r="K37" s="293">
        <f>IF(F37*I37*J37=0,"",(F37*I37*J37))</f>
        <v>420000000</v>
      </c>
      <c r="L37" s="294">
        <f t="shared" ref="L37:L42" si="3">IF(F37*I37*J37*0.8=0,"",(F37*I37*J37*0.8))</f>
        <v>336000000</v>
      </c>
      <c r="M37" s="295">
        <f t="shared" ref="M37:M42" si="4">IF(F37*I37*J37*0.2=0,"",(F37*I37*J37*0.2))</f>
        <v>84000000</v>
      </c>
      <c r="N37" s="675" t="s">
        <v>6</v>
      </c>
      <c r="O37" s="676"/>
      <c r="P37" s="388">
        <v>800</v>
      </c>
      <c r="Q37" s="675" t="s">
        <v>6</v>
      </c>
      <c r="R37" s="676"/>
      <c r="S37" s="389">
        <v>750</v>
      </c>
      <c r="T37" s="296">
        <f>S37*J37*I37</f>
        <v>315000000</v>
      </c>
      <c r="U37" s="296">
        <f>T37*0.8</f>
        <v>252000000</v>
      </c>
      <c r="V37" s="296">
        <f>T37*0.2</f>
        <v>63000000</v>
      </c>
      <c r="W37" s="390">
        <f>S37/P37</f>
        <v>0.9375</v>
      </c>
      <c r="X37" s="682" t="s">
        <v>171</v>
      </c>
    </row>
    <row r="38" spans="1:24" ht="26.45" customHeight="1" x14ac:dyDescent="0.4">
      <c r="A38" s="671"/>
      <c r="B38" s="916"/>
      <c r="C38" s="918"/>
      <c r="D38" s="685" t="s">
        <v>8</v>
      </c>
      <c r="E38" s="391" t="s">
        <v>109</v>
      </c>
      <c r="F38" s="252">
        <v>200</v>
      </c>
      <c r="G38" s="678"/>
      <c r="H38" s="678"/>
      <c r="I38" s="298"/>
      <c r="J38" s="299"/>
      <c r="K38" s="243" t="str">
        <f>IF(F38*I38*J38=0,"",(F38*I38*J38))</f>
        <v/>
      </c>
      <c r="L38" s="300" t="str">
        <f t="shared" si="3"/>
        <v/>
      </c>
      <c r="M38" s="301" t="str">
        <f t="shared" si="4"/>
        <v/>
      </c>
      <c r="N38" s="685" t="s">
        <v>8</v>
      </c>
      <c r="O38" s="391" t="s">
        <v>105</v>
      </c>
      <c r="P38" s="393">
        <v>160</v>
      </c>
      <c r="Q38" s="685" t="s">
        <v>8</v>
      </c>
      <c r="R38" s="391"/>
      <c r="S38" s="254">
        <v>130</v>
      </c>
      <c r="T38" s="247"/>
      <c r="U38" s="248"/>
      <c r="V38" s="302"/>
      <c r="W38" s="394">
        <f>S38/P38</f>
        <v>0.8125</v>
      </c>
      <c r="X38" s="683"/>
    </row>
    <row r="39" spans="1:24" ht="26.45" customHeight="1" x14ac:dyDescent="0.4">
      <c r="A39" s="671"/>
      <c r="B39" s="921"/>
      <c r="C39" s="922"/>
      <c r="D39" s="686"/>
      <c r="E39" s="395" t="s">
        <v>110</v>
      </c>
      <c r="F39" s="252">
        <v>800</v>
      </c>
      <c r="G39" s="678"/>
      <c r="H39" s="678"/>
      <c r="I39" s="241"/>
      <c r="J39" s="299"/>
      <c r="K39" s="243" t="str">
        <f>IF(F39*I39*J39=0,"",(F39*I39*J39))</f>
        <v/>
      </c>
      <c r="L39" s="300" t="str">
        <f t="shared" si="3"/>
        <v/>
      </c>
      <c r="M39" s="301" t="str">
        <f t="shared" si="4"/>
        <v/>
      </c>
      <c r="N39" s="686"/>
      <c r="O39" s="395" t="s">
        <v>106</v>
      </c>
      <c r="P39" s="396">
        <v>640</v>
      </c>
      <c r="Q39" s="686"/>
      <c r="R39" s="395"/>
      <c r="S39" s="254">
        <v>620</v>
      </c>
      <c r="T39" s="255"/>
      <c r="U39" s="256"/>
      <c r="V39" s="303"/>
      <c r="W39" s="397">
        <f t="shared" ref="W39" si="5">S39/P39</f>
        <v>0.96875</v>
      </c>
      <c r="X39" s="683"/>
    </row>
    <row r="40" spans="1:24" ht="26.45" customHeight="1" x14ac:dyDescent="0.4">
      <c r="A40" s="671"/>
      <c r="B40" s="891"/>
      <c r="C40" s="892"/>
      <c r="D40" s="686"/>
      <c r="E40" s="297"/>
      <c r="F40" s="259"/>
      <c r="G40" s="678"/>
      <c r="H40" s="678"/>
      <c r="I40" s="261"/>
      <c r="J40" s="304"/>
      <c r="K40" s="243" t="str">
        <f>IF(F40*I40*J40=0,"",(F40*I40*J40))</f>
        <v/>
      </c>
      <c r="L40" s="300" t="str">
        <f t="shared" si="3"/>
        <v/>
      </c>
      <c r="M40" s="301" t="str">
        <f t="shared" si="4"/>
        <v/>
      </c>
      <c r="N40" s="686"/>
      <c r="O40" s="395"/>
      <c r="P40" s="396"/>
      <c r="Q40" s="686"/>
      <c r="R40" s="398"/>
      <c r="S40" s="398"/>
      <c r="T40" s="256"/>
      <c r="U40" s="256"/>
      <c r="V40" s="303"/>
      <c r="W40" s="399"/>
      <c r="X40" s="683"/>
    </row>
    <row r="41" spans="1:24" ht="26.45" customHeight="1" thickBot="1" x14ac:dyDescent="0.45">
      <c r="A41" s="671"/>
      <c r="B41" s="891"/>
      <c r="C41" s="892"/>
      <c r="D41" s="687"/>
      <c r="E41" s="351"/>
      <c r="F41" s="259"/>
      <c r="G41" s="678"/>
      <c r="H41" s="678"/>
      <c r="I41" s="261"/>
      <c r="J41" s="304"/>
      <c r="K41" s="243" t="str">
        <f>IF(F41*I41*J41=0,"",(F41*I41*J41))</f>
        <v/>
      </c>
      <c r="L41" s="300" t="str">
        <f t="shared" si="3"/>
        <v/>
      </c>
      <c r="M41" s="301" t="str">
        <f t="shared" si="4"/>
        <v/>
      </c>
      <c r="N41" s="687"/>
      <c r="O41" s="260"/>
      <c r="P41" s="401"/>
      <c r="Q41" s="687"/>
      <c r="R41" s="402"/>
      <c r="S41" s="402"/>
      <c r="T41" s="416"/>
      <c r="U41" s="256"/>
      <c r="V41" s="303"/>
      <c r="W41" s="261"/>
      <c r="X41" s="684"/>
    </row>
    <row r="42" spans="1:24" ht="26.45" customHeight="1" thickBot="1" x14ac:dyDescent="0.45">
      <c r="A42" s="671"/>
      <c r="B42" s="891"/>
      <c r="C42" s="892"/>
      <c r="D42" s="688" t="s">
        <v>7</v>
      </c>
      <c r="E42" s="689"/>
      <c r="F42" s="262"/>
      <c r="G42" s="690"/>
      <c r="H42" s="691"/>
      <c r="I42" s="691"/>
      <c r="J42" s="722"/>
      <c r="K42" s="305"/>
      <c r="L42" s="695" t="str">
        <f t="shared" si="3"/>
        <v/>
      </c>
      <c r="M42" s="711" t="str">
        <f t="shared" si="4"/>
        <v/>
      </c>
      <c r="N42" s="688" t="s">
        <v>7</v>
      </c>
      <c r="O42" s="689"/>
      <c r="P42" s="403"/>
      <c r="Q42" s="688" t="s">
        <v>7</v>
      </c>
      <c r="R42" s="689"/>
      <c r="S42" s="434"/>
      <c r="T42" s="926"/>
      <c r="U42" s="716"/>
      <c r="V42" s="701"/>
      <c r="W42" s="698"/>
      <c r="X42" s="701"/>
    </row>
    <row r="43" spans="1:24" ht="26.45" customHeight="1" x14ac:dyDescent="0.4">
      <c r="A43" s="671"/>
      <c r="B43" s="891"/>
      <c r="C43" s="892"/>
      <c r="D43" s="704" t="s">
        <v>8</v>
      </c>
      <c r="E43" s="266"/>
      <c r="F43" s="306"/>
      <c r="G43" s="691"/>
      <c r="H43" s="691"/>
      <c r="I43" s="691"/>
      <c r="J43" s="722"/>
      <c r="K43" s="263"/>
      <c r="L43" s="696"/>
      <c r="M43" s="712"/>
      <c r="N43" s="704" t="s">
        <v>8</v>
      </c>
      <c r="O43" s="266"/>
      <c r="P43" s="405"/>
      <c r="Q43" s="704" t="s">
        <v>8</v>
      </c>
      <c r="R43" s="269"/>
      <c r="S43" s="269"/>
      <c r="T43" s="728"/>
      <c r="U43" s="717"/>
      <c r="V43" s="702"/>
      <c r="W43" s="699"/>
      <c r="X43" s="702"/>
    </row>
    <row r="44" spans="1:24" ht="26.45" customHeight="1" x14ac:dyDescent="0.4">
      <c r="A44" s="671"/>
      <c r="B44" s="891"/>
      <c r="C44" s="892"/>
      <c r="D44" s="705"/>
      <c r="E44" s="271"/>
      <c r="F44" s="307"/>
      <c r="G44" s="691"/>
      <c r="H44" s="691"/>
      <c r="I44" s="691"/>
      <c r="J44" s="722"/>
      <c r="K44" s="263"/>
      <c r="L44" s="696"/>
      <c r="M44" s="712"/>
      <c r="N44" s="705"/>
      <c r="O44" s="271"/>
      <c r="P44" s="406"/>
      <c r="Q44" s="705"/>
      <c r="R44" s="274"/>
      <c r="S44" s="274"/>
      <c r="T44" s="728"/>
      <c r="U44" s="717"/>
      <c r="V44" s="702"/>
      <c r="W44" s="699"/>
      <c r="X44" s="702"/>
    </row>
    <row r="45" spans="1:24" ht="26.45" customHeight="1" x14ac:dyDescent="0.4">
      <c r="A45" s="671"/>
      <c r="B45" s="891"/>
      <c r="C45" s="892"/>
      <c r="D45" s="705"/>
      <c r="E45" s="276"/>
      <c r="F45" s="272"/>
      <c r="G45" s="691"/>
      <c r="H45" s="691"/>
      <c r="I45" s="691"/>
      <c r="J45" s="722"/>
      <c r="K45" s="263"/>
      <c r="L45" s="696"/>
      <c r="M45" s="712"/>
      <c r="N45" s="705"/>
      <c r="O45" s="276"/>
      <c r="P45" s="406"/>
      <c r="Q45" s="705"/>
      <c r="R45" s="274"/>
      <c r="S45" s="274"/>
      <c r="T45" s="728"/>
      <c r="U45" s="717"/>
      <c r="V45" s="702"/>
      <c r="W45" s="699"/>
      <c r="X45" s="702"/>
    </row>
    <row r="46" spans="1:24" ht="26.45" customHeight="1" thickBot="1" x14ac:dyDescent="0.45">
      <c r="A46" s="672"/>
      <c r="B46" s="893"/>
      <c r="C46" s="894"/>
      <c r="D46" s="706"/>
      <c r="E46" s="277"/>
      <c r="F46" s="278"/>
      <c r="G46" s="692"/>
      <c r="H46" s="692"/>
      <c r="I46" s="692"/>
      <c r="J46" s="723"/>
      <c r="K46" s="279"/>
      <c r="L46" s="697"/>
      <c r="M46" s="713"/>
      <c r="N46" s="706"/>
      <c r="O46" s="277"/>
      <c r="P46" s="280"/>
      <c r="Q46" s="706"/>
      <c r="R46" s="281"/>
      <c r="S46" s="281"/>
      <c r="T46" s="729"/>
      <c r="U46" s="718"/>
      <c r="V46" s="703"/>
      <c r="W46" s="700"/>
      <c r="X46" s="703"/>
    </row>
    <row r="47" spans="1:24" ht="10.9" customHeight="1" thickBot="1" x14ac:dyDescent="0.45">
      <c r="A47" s="412"/>
      <c r="B47" s="407"/>
      <c r="C47" s="283"/>
      <c r="D47" s="228"/>
      <c r="E47" s="228"/>
      <c r="F47" s="430"/>
      <c r="G47" s="430"/>
      <c r="H47" s="430"/>
      <c r="I47" s="430"/>
      <c r="J47" s="430"/>
      <c r="K47" s="430"/>
      <c r="L47" s="225"/>
      <c r="M47" s="225"/>
      <c r="N47" s="225"/>
      <c r="O47" s="225"/>
      <c r="P47" s="225"/>
      <c r="Q47" s="290"/>
      <c r="R47" s="290"/>
      <c r="S47" s="290"/>
      <c r="T47" s="225"/>
      <c r="U47" s="225"/>
      <c r="V47" s="225"/>
      <c r="W47" s="225"/>
      <c r="X47" s="225"/>
    </row>
    <row r="48" spans="1:24" ht="26.45" customHeight="1" thickBot="1" x14ac:dyDescent="0.45">
      <c r="A48" s="908" t="s">
        <v>113</v>
      </c>
      <c r="B48" s="882" t="s">
        <v>127</v>
      </c>
      <c r="C48" s="910"/>
      <c r="D48" s="648" t="s">
        <v>19</v>
      </c>
      <c r="E48" s="649"/>
      <c r="F48" s="665" t="s">
        <v>107</v>
      </c>
      <c r="G48" s="666"/>
      <c r="H48" s="666"/>
      <c r="I48" s="666"/>
      <c r="J48" s="666"/>
      <c r="K48" s="666"/>
      <c r="L48" s="666"/>
      <c r="M48" s="667"/>
      <c r="N48" s="650" t="s">
        <v>168</v>
      </c>
      <c r="O48" s="651"/>
      <c r="P48" s="652"/>
      <c r="Q48" s="665" t="s">
        <v>209</v>
      </c>
      <c r="R48" s="666"/>
      <c r="S48" s="666"/>
      <c r="T48" s="666"/>
      <c r="U48" s="666"/>
      <c r="V48" s="666"/>
      <c r="W48" s="666"/>
      <c r="X48" s="666"/>
    </row>
    <row r="49" spans="1:24" ht="26.45" customHeight="1" thickBot="1" x14ac:dyDescent="0.45">
      <c r="A49" s="909"/>
      <c r="B49" s="883"/>
      <c r="C49" s="911"/>
      <c r="D49" s="648" t="s">
        <v>0</v>
      </c>
      <c r="E49" s="649"/>
      <c r="F49" s="889" t="s">
        <v>22</v>
      </c>
      <c r="G49" s="890"/>
      <c r="H49" s="890"/>
      <c r="I49" s="890"/>
      <c r="J49" s="890"/>
      <c r="K49" s="890"/>
      <c r="L49" s="890"/>
      <c r="M49" s="890"/>
      <c r="N49" s="890"/>
      <c r="O49" s="890"/>
      <c r="P49" s="890"/>
      <c r="Q49" s="890"/>
      <c r="R49" s="890"/>
      <c r="S49" s="890"/>
      <c r="T49" s="890"/>
      <c r="U49" s="890"/>
      <c r="V49" s="890"/>
      <c r="W49" s="890"/>
      <c r="X49" s="890"/>
    </row>
    <row r="50" spans="1:24" ht="26.45" customHeight="1" thickBot="1" x14ac:dyDescent="0.45">
      <c r="A50" s="670"/>
      <c r="B50" s="384" t="s">
        <v>158</v>
      </c>
      <c r="C50" s="413">
        <f>J50</f>
        <v>40000</v>
      </c>
      <c r="D50" s="923" t="s">
        <v>6</v>
      </c>
      <c r="E50" s="676"/>
      <c r="F50" s="229">
        <v>500</v>
      </c>
      <c r="G50" s="677"/>
      <c r="H50" s="679"/>
      <c r="I50" s="230">
        <v>14</v>
      </c>
      <c r="J50" s="309">
        <v>40000</v>
      </c>
      <c r="K50" s="293">
        <f>IF(F50*I50*J50=0,"",(F50*I50*J50))</f>
        <v>280000000</v>
      </c>
      <c r="L50" s="310">
        <f t="shared" ref="L50:L55" si="6">IF(F50*I50*J50*0.8=0,"",(F50*I50*J50*0.8))</f>
        <v>224000000</v>
      </c>
      <c r="M50" s="311">
        <f t="shared" ref="M50:M55" si="7">IF(F50*I50*J50*0.2=0,"",(F50*I50*J50*0.2))</f>
        <v>56000000</v>
      </c>
      <c r="N50" s="675" t="s">
        <v>6</v>
      </c>
      <c r="O50" s="676"/>
      <c r="P50" s="388">
        <v>400</v>
      </c>
      <c r="Q50" s="675" t="s">
        <v>6</v>
      </c>
      <c r="R50" s="676"/>
      <c r="S50" s="389">
        <v>320</v>
      </c>
      <c r="T50" s="296">
        <f>S50*J50*I50</f>
        <v>179200000</v>
      </c>
      <c r="U50" s="296">
        <f>T50*0.8</f>
        <v>143360000</v>
      </c>
      <c r="V50" s="296">
        <f>T50*0.2</f>
        <v>35840000</v>
      </c>
      <c r="W50" s="390">
        <f>S50/P50</f>
        <v>0.8</v>
      </c>
      <c r="X50" s="682" t="s">
        <v>171</v>
      </c>
    </row>
    <row r="51" spans="1:24" ht="26.45" customHeight="1" x14ac:dyDescent="0.4">
      <c r="A51" s="671"/>
      <c r="B51" s="891"/>
      <c r="C51" s="892"/>
      <c r="D51" s="685" t="s">
        <v>8</v>
      </c>
      <c r="E51" s="391" t="s">
        <v>111</v>
      </c>
      <c r="F51" s="240">
        <v>10</v>
      </c>
      <c r="G51" s="678"/>
      <c r="H51" s="678"/>
      <c r="I51" s="241"/>
      <c r="J51" s="312"/>
      <c r="K51" s="243" t="str">
        <f>IF(F51*I51*J51=0,"",(F51*I51*J51))</f>
        <v/>
      </c>
      <c r="L51" s="300" t="str">
        <f t="shared" si="6"/>
        <v/>
      </c>
      <c r="M51" s="301" t="str">
        <f t="shared" si="7"/>
        <v/>
      </c>
      <c r="N51" s="685" t="s">
        <v>8</v>
      </c>
      <c r="O51" s="391" t="s">
        <v>105</v>
      </c>
      <c r="P51" s="393">
        <v>8</v>
      </c>
      <c r="Q51" s="685" t="s">
        <v>8</v>
      </c>
      <c r="R51" s="391"/>
      <c r="S51" s="254">
        <v>6</v>
      </c>
      <c r="T51" s="247"/>
      <c r="U51" s="248"/>
      <c r="V51" s="302"/>
      <c r="W51" s="394">
        <f>S51/P51</f>
        <v>0.75</v>
      </c>
      <c r="X51" s="683"/>
    </row>
    <row r="52" spans="1:24" ht="26.45" customHeight="1" x14ac:dyDescent="0.4">
      <c r="A52" s="671"/>
      <c r="B52" s="891"/>
      <c r="C52" s="892"/>
      <c r="D52" s="686"/>
      <c r="E52" s="395" t="s">
        <v>112</v>
      </c>
      <c r="F52" s="252">
        <v>490</v>
      </c>
      <c r="G52" s="678"/>
      <c r="H52" s="678"/>
      <c r="I52" s="241"/>
      <c r="J52" s="312"/>
      <c r="K52" s="243" t="str">
        <f>IF(F52*I52*J52=0,"",(F52*I52*J52))</f>
        <v/>
      </c>
      <c r="L52" s="313" t="str">
        <f t="shared" si="6"/>
        <v/>
      </c>
      <c r="M52" s="301" t="str">
        <f t="shared" si="7"/>
        <v/>
      </c>
      <c r="N52" s="686"/>
      <c r="O52" s="395" t="s">
        <v>106</v>
      </c>
      <c r="P52" s="396">
        <v>392</v>
      </c>
      <c r="Q52" s="686"/>
      <c r="R52" s="395"/>
      <c r="S52" s="254">
        <v>314</v>
      </c>
      <c r="T52" s="255"/>
      <c r="U52" s="256"/>
      <c r="V52" s="303"/>
      <c r="W52" s="397">
        <f t="shared" ref="W52" si="8">S52/P52</f>
        <v>0.80102040816326525</v>
      </c>
      <c r="X52" s="683"/>
    </row>
    <row r="53" spans="1:24" ht="26.45" customHeight="1" x14ac:dyDescent="0.4">
      <c r="A53" s="671"/>
      <c r="B53" s="891"/>
      <c r="C53" s="892"/>
      <c r="D53" s="686"/>
      <c r="E53" s="297"/>
      <c r="F53" s="259"/>
      <c r="G53" s="678"/>
      <c r="H53" s="678"/>
      <c r="I53" s="241"/>
      <c r="J53" s="312"/>
      <c r="K53" s="243" t="str">
        <f>IF(F53*I53*J53=0,"",(F53*I53*J53))</f>
        <v/>
      </c>
      <c r="L53" s="313" t="str">
        <f t="shared" si="6"/>
        <v/>
      </c>
      <c r="M53" s="301" t="str">
        <f t="shared" si="7"/>
        <v/>
      </c>
      <c r="N53" s="686"/>
      <c r="O53" s="395"/>
      <c r="P53" s="396"/>
      <c r="Q53" s="686"/>
      <c r="R53" s="398"/>
      <c r="S53" s="398"/>
      <c r="T53" s="256"/>
      <c r="U53" s="256"/>
      <c r="V53" s="303"/>
      <c r="W53" s="399"/>
      <c r="X53" s="683"/>
    </row>
    <row r="54" spans="1:24" ht="26.45" customHeight="1" thickBot="1" x14ac:dyDescent="0.45">
      <c r="A54" s="671"/>
      <c r="B54" s="891"/>
      <c r="C54" s="892"/>
      <c r="D54" s="687"/>
      <c r="E54" s="351"/>
      <c r="F54" s="259"/>
      <c r="G54" s="678"/>
      <c r="H54" s="678"/>
      <c r="I54" s="241"/>
      <c r="J54" s="312"/>
      <c r="K54" s="243" t="str">
        <f>IF(F54*I54*J54=0,"",(F54*I54*J54))</f>
        <v/>
      </c>
      <c r="L54" s="313" t="str">
        <f t="shared" si="6"/>
        <v/>
      </c>
      <c r="M54" s="301" t="str">
        <f t="shared" si="7"/>
        <v/>
      </c>
      <c r="N54" s="687"/>
      <c r="O54" s="260"/>
      <c r="P54" s="401"/>
      <c r="Q54" s="687"/>
      <c r="R54" s="402"/>
      <c r="S54" s="402"/>
      <c r="T54" s="416"/>
      <c r="U54" s="256"/>
      <c r="V54" s="303"/>
      <c r="W54" s="261"/>
      <c r="X54" s="684"/>
    </row>
    <row r="55" spans="1:24" ht="26.45" customHeight="1" thickBot="1" x14ac:dyDescent="0.45">
      <c r="A55" s="671"/>
      <c r="B55" s="891"/>
      <c r="C55" s="892"/>
      <c r="D55" s="688" t="s">
        <v>7</v>
      </c>
      <c r="E55" s="689"/>
      <c r="F55" s="262"/>
      <c r="G55" s="690"/>
      <c r="H55" s="691"/>
      <c r="I55" s="691"/>
      <c r="J55" s="730"/>
      <c r="K55" s="435"/>
      <c r="L55" s="695" t="str">
        <f t="shared" si="6"/>
        <v/>
      </c>
      <c r="M55" s="711" t="str">
        <f t="shared" si="7"/>
        <v/>
      </c>
      <c r="N55" s="688" t="s">
        <v>7</v>
      </c>
      <c r="O55" s="689"/>
      <c r="P55" s="403"/>
      <c r="Q55" s="688" t="s">
        <v>7</v>
      </c>
      <c r="R55" s="689"/>
      <c r="S55" s="434"/>
      <c r="T55" s="926"/>
      <c r="U55" s="716"/>
      <c r="V55" s="701"/>
      <c r="W55" s="698"/>
      <c r="X55" s="701"/>
    </row>
    <row r="56" spans="1:24" ht="26.45" customHeight="1" x14ac:dyDescent="0.4">
      <c r="A56" s="671"/>
      <c r="B56" s="891"/>
      <c r="C56" s="892"/>
      <c r="D56" s="704" t="s">
        <v>8</v>
      </c>
      <c r="E56" s="266"/>
      <c r="F56" s="267"/>
      <c r="G56" s="691"/>
      <c r="H56" s="691"/>
      <c r="I56" s="691"/>
      <c r="J56" s="730"/>
      <c r="K56" s="436"/>
      <c r="L56" s="696"/>
      <c r="M56" s="712"/>
      <c r="N56" s="704" t="s">
        <v>8</v>
      </c>
      <c r="O56" s="266"/>
      <c r="P56" s="405"/>
      <c r="Q56" s="704" t="s">
        <v>8</v>
      </c>
      <c r="R56" s="269"/>
      <c r="S56" s="269"/>
      <c r="T56" s="728"/>
      <c r="U56" s="717"/>
      <c r="V56" s="702"/>
      <c r="W56" s="699"/>
      <c r="X56" s="702"/>
    </row>
    <row r="57" spans="1:24" ht="26.45" customHeight="1" x14ac:dyDescent="0.4">
      <c r="A57" s="671"/>
      <c r="B57" s="891"/>
      <c r="C57" s="892"/>
      <c r="D57" s="705"/>
      <c r="E57" s="271"/>
      <c r="F57" s="272"/>
      <c r="G57" s="691"/>
      <c r="H57" s="691"/>
      <c r="I57" s="691"/>
      <c r="J57" s="730"/>
      <c r="K57" s="436"/>
      <c r="L57" s="696"/>
      <c r="M57" s="712"/>
      <c r="N57" s="705"/>
      <c r="O57" s="271"/>
      <c r="P57" s="406"/>
      <c r="Q57" s="705"/>
      <c r="R57" s="274"/>
      <c r="S57" s="274"/>
      <c r="T57" s="728"/>
      <c r="U57" s="717"/>
      <c r="V57" s="702"/>
      <c r="W57" s="699"/>
      <c r="X57" s="702"/>
    </row>
    <row r="58" spans="1:24" ht="26.45" customHeight="1" x14ac:dyDescent="0.4">
      <c r="A58" s="671"/>
      <c r="B58" s="891"/>
      <c r="C58" s="892"/>
      <c r="D58" s="705"/>
      <c r="E58" s="276"/>
      <c r="F58" s="272"/>
      <c r="G58" s="691"/>
      <c r="H58" s="691"/>
      <c r="I58" s="691"/>
      <c r="J58" s="730"/>
      <c r="K58" s="436"/>
      <c r="L58" s="696"/>
      <c r="M58" s="712"/>
      <c r="N58" s="705"/>
      <c r="O58" s="276"/>
      <c r="P58" s="406"/>
      <c r="Q58" s="705"/>
      <c r="R58" s="274"/>
      <c r="S58" s="274"/>
      <c r="T58" s="728"/>
      <c r="U58" s="717"/>
      <c r="V58" s="702"/>
      <c r="W58" s="699"/>
      <c r="X58" s="702"/>
    </row>
    <row r="59" spans="1:24" ht="26.45" customHeight="1" thickBot="1" x14ac:dyDescent="0.45">
      <c r="A59" s="672"/>
      <c r="B59" s="893"/>
      <c r="C59" s="894"/>
      <c r="D59" s="706"/>
      <c r="E59" s="277"/>
      <c r="F59" s="278"/>
      <c r="G59" s="692"/>
      <c r="H59" s="692"/>
      <c r="I59" s="692"/>
      <c r="J59" s="731"/>
      <c r="K59" s="437"/>
      <c r="L59" s="697"/>
      <c r="M59" s="713"/>
      <c r="N59" s="706"/>
      <c r="O59" s="277"/>
      <c r="P59" s="280"/>
      <c r="Q59" s="706"/>
      <c r="R59" s="281"/>
      <c r="S59" s="281"/>
      <c r="T59" s="729"/>
      <c r="U59" s="718"/>
      <c r="V59" s="703"/>
      <c r="W59" s="700"/>
      <c r="X59" s="703"/>
    </row>
    <row r="60" spans="1:24" ht="10.9" customHeight="1" thickBot="1" x14ac:dyDescent="0.45">
      <c r="A60" s="226"/>
      <c r="B60" s="924"/>
      <c r="C60" s="925"/>
      <c r="D60" s="284"/>
      <c r="E60" s="317"/>
      <c r="F60" s="318"/>
      <c r="G60" s="284"/>
      <c r="H60" s="284"/>
      <c r="I60" s="284"/>
      <c r="J60" s="289"/>
      <c r="K60" s="289"/>
      <c r="L60" s="225"/>
      <c r="M60" s="225"/>
      <c r="N60" s="225"/>
      <c r="O60" s="225"/>
      <c r="P60" s="225"/>
      <c r="Q60" s="290"/>
      <c r="R60" s="290"/>
      <c r="S60" s="290"/>
      <c r="T60" s="225"/>
      <c r="U60" s="225"/>
      <c r="V60" s="225"/>
      <c r="W60" s="225"/>
      <c r="X60" s="225"/>
    </row>
    <row r="61" spans="1:24" ht="26.45" customHeight="1" thickBot="1" x14ac:dyDescent="0.45">
      <c r="A61" s="908"/>
      <c r="B61" s="882"/>
      <c r="C61" s="910"/>
      <c r="D61" s="709" t="s">
        <v>19</v>
      </c>
      <c r="E61" s="710"/>
      <c r="F61" s="665"/>
      <c r="G61" s="666"/>
      <c r="H61" s="666"/>
      <c r="I61" s="666"/>
      <c r="J61" s="666"/>
      <c r="K61" s="666"/>
      <c r="L61" s="666"/>
      <c r="M61" s="667"/>
      <c r="N61" s="650"/>
      <c r="O61" s="651"/>
      <c r="P61" s="652"/>
      <c r="Q61" s="665" t="s">
        <v>209</v>
      </c>
      <c r="R61" s="666"/>
      <c r="S61" s="666"/>
      <c r="T61" s="666"/>
      <c r="U61" s="666"/>
      <c r="V61" s="666"/>
      <c r="W61" s="666"/>
      <c r="X61" s="666"/>
    </row>
    <row r="62" spans="1:24" ht="26.45" customHeight="1" thickBot="1" x14ac:dyDescent="0.45">
      <c r="A62" s="909"/>
      <c r="B62" s="883"/>
      <c r="C62" s="911"/>
      <c r="D62" s="709" t="s">
        <v>0</v>
      </c>
      <c r="E62" s="710"/>
      <c r="F62" s="889"/>
      <c r="G62" s="890"/>
      <c r="H62" s="890"/>
      <c r="I62" s="890"/>
      <c r="J62" s="890"/>
      <c r="K62" s="890"/>
      <c r="L62" s="890"/>
      <c r="M62" s="890"/>
      <c r="N62" s="890"/>
      <c r="O62" s="890"/>
      <c r="P62" s="890"/>
      <c r="Q62" s="890"/>
      <c r="R62" s="890"/>
      <c r="S62" s="890"/>
      <c r="T62" s="890"/>
      <c r="U62" s="890"/>
      <c r="V62" s="890"/>
      <c r="W62" s="890"/>
      <c r="X62" s="890"/>
    </row>
    <row r="63" spans="1:24" ht="26.45" customHeight="1" thickBot="1" x14ac:dyDescent="0.45">
      <c r="A63" s="670"/>
      <c r="B63" s="417"/>
      <c r="C63" s="1219"/>
      <c r="D63" s="675" t="s">
        <v>6</v>
      </c>
      <c r="E63" s="676"/>
      <c r="F63" s="229"/>
      <c r="G63" s="677"/>
      <c r="H63" s="679"/>
      <c r="I63" s="291"/>
      <c r="J63" s="418"/>
      <c r="K63" s="293" t="str">
        <f>IF(F63*I63*J63=0,"",(F63*I63*J63))</f>
        <v/>
      </c>
      <c r="L63" s="1242" t="str">
        <f t="shared" ref="L63:L68" si="9">IF(F63*I63*J63*0.8=0,"",(F63*I63*J63*0.8))</f>
        <v/>
      </c>
      <c r="M63" s="1243" t="str">
        <f t="shared" ref="M63:M68" si="10">IF(F63*I63*J63*0.2=0,"",(F63*I63*J63*0.2))</f>
        <v/>
      </c>
      <c r="N63" s="675" t="s">
        <v>6</v>
      </c>
      <c r="O63" s="676"/>
      <c r="P63" s="388"/>
      <c r="Q63" s="675" t="s">
        <v>6</v>
      </c>
      <c r="R63" s="676"/>
      <c r="S63" s="389"/>
      <c r="T63" s="296">
        <f>S63*J63*I63</f>
        <v>0</v>
      </c>
      <c r="U63" s="296">
        <f>T63*0.8</f>
        <v>0</v>
      </c>
      <c r="V63" s="296">
        <f>T63*0.2</f>
        <v>0</v>
      </c>
      <c r="W63" s="390" t="e">
        <f>S63/P63</f>
        <v>#DIV/0!</v>
      </c>
      <c r="X63" s="682"/>
    </row>
    <row r="64" spans="1:24" ht="26.45" customHeight="1" x14ac:dyDescent="0.4">
      <c r="A64" s="891"/>
      <c r="B64" s="927"/>
      <c r="C64" s="927"/>
      <c r="D64" s="928" t="s">
        <v>8</v>
      </c>
      <c r="E64" s="420"/>
      <c r="F64" s="252"/>
      <c r="G64" s="678"/>
      <c r="H64" s="678"/>
      <c r="I64" s="298"/>
      <c r="J64" s="421"/>
      <c r="K64" s="243" t="str">
        <f>IF(F64*I64*J64=0,"",(F64*I64*J64))</f>
        <v/>
      </c>
      <c r="L64" s="422" t="str">
        <f t="shared" si="9"/>
        <v/>
      </c>
      <c r="M64" s="423" t="str">
        <f t="shared" si="10"/>
        <v/>
      </c>
      <c r="N64" s="685" t="s">
        <v>8</v>
      </c>
      <c r="O64" s="391"/>
      <c r="P64" s="393"/>
      <c r="Q64" s="685" t="s">
        <v>8</v>
      </c>
      <c r="R64" s="391"/>
      <c r="S64" s="254"/>
      <c r="T64" s="247"/>
      <c r="U64" s="248"/>
      <c r="V64" s="302"/>
      <c r="W64" s="394"/>
      <c r="X64" s="683"/>
    </row>
    <row r="65" spans="1:24" ht="26.45" customHeight="1" x14ac:dyDescent="0.4">
      <c r="A65" s="891"/>
      <c r="B65" s="927"/>
      <c r="C65" s="927"/>
      <c r="D65" s="929"/>
      <c r="E65" s="297"/>
      <c r="F65" s="252"/>
      <c r="G65" s="678"/>
      <c r="H65" s="678"/>
      <c r="I65" s="241"/>
      <c r="J65" s="421"/>
      <c r="K65" s="243" t="str">
        <f>IF(F65*I65*J65=0,"",(F65*I65*J65))</f>
        <v/>
      </c>
      <c r="L65" s="424" t="str">
        <f t="shared" si="9"/>
        <v/>
      </c>
      <c r="M65" s="425" t="str">
        <f t="shared" si="10"/>
        <v/>
      </c>
      <c r="N65" s="686"/>
      <c r="O65" s="395"/>
      <c r="P65" s="396"/>
      <c r="Q65" s="686"/>
      <c r="R65" s="395"/>
      <c r="S65" s="254"/>
      <c r="T65" s="255"/>
      <c r="U65" s="256"/>
      <c r="V65" s="303"/>
      <c r="W65" s="397"/>
      <c r="X65" s="683"/>
    </row>
    <row r="66" spans="1:24" ht="26.45" customHeight="1" x14ac:dyDescent="0.4">
      <c r="A66" s="891"/>
      <c r="B66" s="927"/>
      <c r="C66" s="927"/>
      <c r="D66" s="929"/>
      <c r="E66" s="297"/>
      <c r="F66" s="259"/>
      <c r="G66" s="678"/>
      <c r="H66" s="678"/>
      <c r="I66" s="261"/>
      <c r="J66" s="426"/>
      <c r="K66" s="243" t="str">
        <f>IF(F66*I66*J66=0,"",(F66*I66*J66))</f>
        <v/>
      </c>
      <c r="L66" s="424" t="str">
        <f t="shared" si="9"/>
        <v/>
      </c>
      <c r="M66" s="425" t="str">
        <f t="shared" si="10"/>
        <v/>
      </c>
      <c r="N66" s="686"/>
      <c r="O66" s="395"/>
      <c r="P66" s="396"/>
      <c r="Q66" s="686"/>
      <c r="R66" s="398"/>
      <c r="S66" s="398"/>
      <c r="T66" s="256"/>
      <c r="U66" s="256"/>
      <c r="V66" s="303"/>
      <c r="W66" s="399"/>
      <c r="X66" s="683"/>
    </row>
    <row r="67" spans="1:24" ht="26.45" customHeight="1" thickBot="1" x14ac:dyDescent="0.45">
      <c r="A67" s="891"/>
      <c r="B67" s="927"/>
      <c r="C67" s="927"/>
      <c r="D67" s="930"/>
      <c r="E67" s="351"/>
      <c r="F67" s="259"/>
      <c r="G67" s="678"/>
      <c r="H67" s="678"/>
      <c r="I67" s="261"/>
      <c r="J67" s="426"/>
      <c r="K67" s="243" t="str">
        <f>IF(F67*I67*J67=0,"",(F67*I67*J67))</f>
        <v/>
      </c>
      <c r="L67" s="424" t="str">
        <f t="shared" si="9"/>
        <v/>
      </c>
      <c r="M67" s="425" t="str">
        <f t="shared" si="10"/>
        <v/>
      </c>
      <c r="N67" s="687"/>
      <c r="O67" s="260"/>
      <c r="P67" s="401"/>
      <c r="Q67" s="687"/>
      <c r="R67" s="402"/>
      <c r="S67" s="402"/>
      <c r="T67" s="256"/>
      <c r="U67" s="256"/>
      <c r="V67" s="303"/>
      <c r="W67" s="261"/>
      <c r="X67" s="684"/>
    </row>
    <row r="68" spans="1:24" ht="26.45" customHeight="1" thickBot="1" x14ac:dyDescent="0.45">
      <c r="A68" s="891"/>
      <c r="B68" s="927"/>
      <c r="C68" s="927"/>
      <c r="D68" s="931" t="s">
        <v>7</v>
      </c>
      <c r="E68" s="689"/>
      <c r="F68" s="262"/>
      <c r="G68" s="690"/>
      <c r="H68" s="691"/>
      <c r="I68" s="691"/>
      <c r="J68" s="742"/>
      <c r="K68" s="305"/>
      <c r="L68" s="695" t="str">
        <f t="shared" si="9"/>
        <v/>
      </c>
      <c r="M68" s="711" t="str">
        <f t="shared" si="10"/>
        <v/>
      </c>
      <c r="N68" s="688" t="s">
        <v>7</v>
      </c>
      <c r="O68" s="689"/>
      <c r="P68" s="403"/>
      <c r="Q68" s="688" t="s">
        <v>7</v>
      </c>
      <c r="R68" s="689"/>
      <c r="S68" s="434"/>
      <c r="T68" s="714"/>
      <c r="U68" s="716"/>
      <c r="V68" s="701"/>
      <c r="W68" s="698"/>
      <c r="X68" s="701"/>
    </row>
    <row r="69" spans="1:24" ht="26.45" customHeight="1" x14ac:dyDescent="0.4">
      <c r="A69" s="891"/>
      <c r="B69" s="927"/>
      <c r="C69" s="927"/>
      <c r="D69" s="932" t="s">
        <v>8</v>
      </c>
      <c r="E69" s="266"/>
      <c r="F69" s="306"/>
      <c r="G69" s="691"/>
      <c r="H69" s="691"/>
      <c r="I69" s="691"/>
      <c r="J69" s="742"/>
      <c r="K69" s="263"/>
      <c r="L69" s="696"/>
      <c r="M69" s="712"/>
      <c r="N69" s="704" t="s">
        <v>8</v>
      </c>
      <c r="O69" s="266"/>
      <c r="P69" s="405"/>
      <c r="Q69" s="704" t="s">
        <v>8</v>
      </c>
      <c r="R69" s="269"/>
      <c r="S69" s="269"/>
      <c r="T69" s="714"/>
      <c r="U69" s="717"/>
      <c r="V69" s="702"/>
      <c r="W69" s="699"/>
      <c r="X69" s="702"/>
    </row>
    <row r="70" spans="1:24" ht="26.45" customHeight="1" x14ac:dyDescent="0.4">
      <c r="A70" s="891"/>
      <c r="B70" s="927"/>
      <c r="C70" s="927"/>
      <c r="D70" s="933"/>
      <c r="E70" s="271"/>
      <c r="F70" s="307"/>
      <c r="G70" s="691"/>
      <c r="H70" s="691"/>
      <c r="I70" s="691"/>
      <c r="J70" s="742"/>
      <c r="K70" s="263"/>
      <c r="L70" s="696"/>
      <c r="M70" s="712"/>
      <c r="N70" s="705"/>
      <c r="O70" s="271"/>
      <c r="P70" s="406"/>
      <c r="Q70" s="705"/>
      <c r="R70" s="274"/>
      <c r="S70" s="274"/>
      <c r="T70" s="714"/>
      <c r="U70" s="717"/>
      <c r="V70" s="702"/>
      <c r="W70" s="699"/>
      <c r="X70" s="702"/>
    </row>
    <row r="71" spans="1:24" ht="26.45" customHeight="1" x14ac:dyDescent="0.4">
      <c r="A71" s="891"/>
      <c r="B71" s="927"/>
      <c r="C71" s="927"/>
      <c r="D71" s="933"/>
      <c r="E71" s="276"/>
      <c r="F71" s="272"/>
      <c r="G71" s="691"/>
      <c r="H71" s="691"/>
      <c r="I71" s="691"/>
      <c r="J71" s="742"/>
      <c r="K71" s="263"/>
      <c r="L71" s="696"/>
      <c r="M71" s="712"/>
      <c r="N71" s="705"/>
      <c r="O71" s="276"/>
      <c r="P71" s="406"/>
      <c r="Q71" s="705"/>
      <c r="R71" s="274"/>
      <c r="S71" s="274"/>
      <c r="T71" s="714"/>
      <c r="U71" s="717"/>
      <c r="V71" s="702"/>
      <c r="W71" s="699"/>
      <c r="X71" s="702"/>
    </row>
    <row r="72" spans="1:24" ht="26.45" customHeight="1" thickBot="1" x14ac:dyDescent="0.45">
      <c r="A72" s="893"/>
      <c r="B72" s="927"/>
      <c r="C72" s="927"/>
      <c r="D72" s="934"/>
      <c r="E72" s="277"/>
      <c r="F72" s="278"/>
      <c r="G72" s="692"/>
      <c r="H72" s="692"/>
      <c r="I72" s="692"/>
      <c r="J72" s="743"/>
      <c r="K72" s="279"/>
      <c r="L72" s="697"/>
      <c r="M72" s="713"/>
      <c r="N72" s="706"/>
      <c r="O72" s="277"/>
      <c r="P72" s="280"/>
      <c r="Q72" s="706"/>
      <c r="R72" s="281"/>
      <c r="S72" s="281"/>
      <c r="T72" s="715"/>
      <c r="U72" s="718"/>
      <c r="V72" s="703"/>
      <c r="W72" s="700"/>
      <c r="X72" s="703"/>
    </row>
    <row r="73" spans="1:24" x14ac:dyDescent="0.4">
      <c r="A73" s="198"/>
      <c r="B73" s="198"/>
      <c r="C73" s="198"/>
      <c r="D73" s="198"/>
      <c r="E73" s="198"/>
      <c r="F73" s="198"/>
      <c r="G73" s="198"/>
      <c r="H73" s="198"/>
      <c r="I73" s="198"/>
      <c r="J73" s="1220"/>
      <c r="K73" s="1220"/>
      <c r="L73" s="198"/>
      <c r="M73" s="198"/>
      <c r="N73" s="198"/>
      <c r="O73" s="198"/>
      <c r="P73" s="198"/>
      <c r="Q73" s="198"/>
      <c r="R73" s="198"/>
      <c r="S73" s="198"/>
      <c r="T73" s="198"/>
      <c r="U73" s="198"/>
      <c r="V73" s="198"/>
      <c r="W73" s="198"/>
      <c r="X73" s="198"/>
    </row>
    <row r="74" spans="1:24" ht="22.15" customHeight="1" x14ac:dyDescent="0.4">
      <c r="A74" s="77" t="s">
        <v>43</v>
      </c>
      <c r="B74" s="77"/>
    </row>
    <row r="75" spans="1:24" ht="22.15" customHeight="1" x14ac:dyDescent="0.4">
      <c r="A75" s="77" t="s">
        <v>39</v>
      </c>
      <c r="B75" s="77"/>
    </row>
    <row r="76" spans="1:24" ht="21.6" customHeight="1" x14ac:dyDescent="0.4">
      <c r="A76" s="77" t="s">
        <v>121</v>
      </c>
      <c r="B76" s="77"/>
    </row>
  </sheetData>
  <mergeCells count="190">
    <mergeCell ref="N68:O68"/>
    <mergeCell ref="N69:N72"/>
    <mergeCell ref="N35:P35"/>
    <mergeCell ref="N48:P48"/>
    <mergeCell ref="N61:P61"/>
    <mergeCell ref="W17:W18"/>
    <mergeCell ref="X17:X18"/>
    <mergeCell ref="X50:X54"/>
    <mergeCell ref="W55:W59"/>
    <mergeCell ref="X55:X59"/>
    <mergeCell ref="X63:X67"/>
    <mergeCell ref="W68:W72"/>
    <mergeCell ref="X68:X72"/>
    <mergeCell ref="F49:X49"/>
    <mergeCell ref="N50:O50"/>
    <mergeCell ref="N51:N54"/>
    <mergeCell ref="N55:O55"/>
    <mergeCell ref="N56:N59"/>
    <mergeCell ref="N63:O63"/>
    <mergeCell ref="N64:N67"/>
    <mergeCell ref="F62:X62"/>
    <mergeCell ref="Q48:X48"/>
    <mergeCell ref="Q16:X16"/>
    <mergeCell ref="X24:X28"/>
    <mergeCell ref="W29:W33"/>
    <mergeCell ref="X29:X33"/>
    <mergeCell ref="F23:X23"/>
    <mergeCell ref="Q22:X22"/>
    <mergeCell ref="X37:X41"/>
    <mergeCell ref="W42:W46"/>
    <mergeCell ref="X42:X46"/>
    <mergeCell ref="F36:X36"/>
    <mergeCell ref="N38:N41"/>
    <mergeCell ref="N42:O42"/>
    <mergeCell ref="N43:N46"/>
    <mergeCell ref="H37:H41"/>
    <mergeCell ref="Q35:X35"/>
    <mergeCell ref="Q19:R19"/>
    <mergeCell ref="Q24:R24"/>
    <mergeCell ref="Q25:Q28"/>
    <mergeCell ref="Q29:R29"/>
    <mergeCell ref="T29:T33"/>
    <mergeCell ref="U29:U33"/>
    <mergeCell ref="V29:V33"/>
    <mergeCell ref="Q30:Q33"/>
    <mergeCell ref="Q37:R37"/>
    <mergeCell ref="Q38:Q41"/>
    <mergeCell ref="N16:P16"/>
    <mergeCell ref="N17:P18"/>
    <mergeCell ref="N19:O19"/>
    <mergeCell ref="N22:P22"/>
    <mergeCell ref="N24:O24"/>
    <mergeCell ref="N25:N28"/>
    <mergeCell ref="N29:O29"/>
    <mergeCell ref="N30:N33"/>
    <mergeCell ref="N37:O37"/>
    <mergeCell ref="Q63:R63"/>
    <mergeCell ref="Q64:Q67"/>
    <mergeCell ref="Q68:R68"/>
    <mergeCell ref="T68:T72"/>
    <mergeCell ref="U68:U72"/>
    <mergeCell ref="V68:V72"/>
    <mergeCell ref="Q69:Q72"/>
    <mergeCell ref="U42:U46"/>
    <mergeCell ref="V42:V46"/>
    <mergeCell ref="Q43:Q46"/>
    <mergeCell ref="Q50:R50"/>
    <mergeCell ref="Q51:Q54"/>
    <mergeCell ref="Q55:R55"/>
    <mergeCell ref="T55:T59"/>
    <mergeCell ref="U55:U59"/>
    <mergeCell ref="V55:V59"/>
    <mergeCell ref="Q56:Q59"/>
    <mergeCell ref="Q42:R42"/>
    <mergeCell ref="T42:T46"/>
    <mergeCell ref="Q61:X61"/>
    <mergeCell ref="I68:I72"/>
    <mergeCell ref="J68:J72"/>
    <mergeCell ref="L68:L72"/>
    <mergeCell ref="M68:M72"/>
    <mergeCell ref="M55:M59"/>
    <mergeCell ref="I29:I33"/>
    <mergeCell ref="J29:J33"/>
    <mergeCell ref="L29:L33"/>
    <mergeCell ref="M29:M33"/>
    <mergeCell ref="D69:D72"/>
    <mergeCell ref="Q17:S18"/>
    <mergeCell ref="T17:T18"/>
    <mergeCell ref="A63:A72"/>
    <mergeCell ref="D63:E63"/>
    <mergeCell ref="G63:G67"/>
    <mergeCell ref="H63:H67"/>
    <mergeCell ref="B64:C72"/>
    <mergeCell ref="D64:D67"/>
    <mergeCell ref="D68:E68"/>
    <mergeCell ref="G68:G72"/>
    <mergeCell ref="H68:H72"/>
    <mergeCell ref="A61:A62"/>
    <mergeCell ref="B61:C62"/>
    <mergeCell ref="D61:E61"/>
    <mergeCell ref="F61:M61"/>
    <mergeCell ref="D62:E62"/>
    <mergeCell ref="I55:I59"/>
    <mergeCell ref="J55:J59"/>
    <mergeCell ref="L55:L59"/>
    <mergeCell ref="D56:D59"/>
    <mergeCell ref="B60:C60"/>
    <mergeCell ref="A50:A59"/>
    <mergeCell ref="D50:E50"/>
    <mergeCell ref="G50:G54"/>
    <mergeCell ref="H50:H54"/>
    <mergeCell ref="B51:C59"/>
    <mergeCell ref="D51:D54"/>
    <mergeCell ref="D55:E55"/>
    <mergeCell ref="G55:G59"/>
    <mergeCell ref="H55:H59"/>
    <mergeCell ref="D43:D46"/>
    <mergeCell ref="A48:A49"/>
    <mergeCell ref="B48:C49"/>
    <mergeCell ref="D48:E48"/>
    <mergeCell ref="F48:M48"/>
    <mergeCell ref="D49:E49"/>
    <mergeCell ref="G42:G46"/>
    <mergeCell ref="H42:H46"/>
    <mergeCell ref="I42:I46"/>
    <mergeCell ref="J42:J46"/>
    <mergeCell ref="L42:L46"/>
    <mergeCell ref="M42:M46"/>
    <mergeCell ref="A37:A46"/>
    <mergeCell ref="B37:B38"/>
    <mergeCell ref="C37:C38"/>
    <mergeCell ref="D37:E37"/>
    <mergeCell ref="G37:G41"/>
    <mergeCell ref="D38:D41"/>
    <mergeCell ref="B39:C46"/>
    <mergeCell ref="D42:E42"/>
    <mergeCell ref="D30:D33"/>
    <mergeCell ref="A35:A36"/>
    <mergeCell ref="B35:C36"/>
    <mergeCell ref="D35:E35"/>
    <mergeCell ref="F35:M35"/>
    <mergeCell ref="D36:E36"/>
    <mergeCell ref="A24:A33"/>
    <mergeCell ref="D24:E24"/>
    <mergeCell ref="G24:G28"/>
    <mergeCell ref="H24:H28"/>
    <mergeCell ref="B25:C33"/>
    <mergeCell ref="D25:D28"/>
    <mergeCell ref="D29:E29"/>
    <mergeCell ref="G29:G33"/>
    <mergeCell ref="H29:H33"/>
    <mergeCell ref="A19:A20"/>
    <mergeCell ref="B19:C20"/>
    <mergeCell ref="D19:E20"/>
    <mergeCell ref="F20:J20"/>
    <mergeCell ref="A22:A23"/>
    <mergeCell ref="B22:C23"/>
    <mergeCell ref="D22:E22"/>
    <mergeCell ref="F22:M22"/>
    <mergeCell ref="D23:E23"/>
    <mergeCell ref="A15:C15"/>
    <mergeCell ref="A16:M16"/>
    <mergeCell ref="A17:A18"/>
    <mergeCell ref="B17:C18"/>
    <mergeCell ref="D17:E18"/>
    <mergeCell ref="F17:F18"/>
    <mergeCell ref="I17:I18"/>
    <mergeCell ref="J17:J18"/>
    <mergeCell ref="K17:K18"/>
    <mergeCell ref="D12:H13"/>
    <mergeCell ref="I12:I13"/>
    <mergeCell ref="J12:J13"/>
    <mergeCell ref="K12:K13"/>
    <mergeCell ref="L12:L13"/>
    <mergeCell ref="M12:M13"/>
    <mergeCell ref="A8:C8"/>
    <mergeCell ref="A9:C13"/>
    <mergeCell ref="D9:H11"/>
    <mergeCell ref="I9:I11"/>
    <mergeCell ref="J9:J11"/>
    <mergeCell ref="K9:K11"/>
    <mergeCell ref="A3:C3"/>
    <mergeCell ref="E3:G3"/>
    <mergeCell ref="H3:J3"/>
    <mergeCell ref="A4:C5"/>
    <mergeCell ref="D4:D5"/>
    <mergeCell ref="E4:G5"/>
    <mergeCell ref="H4:J5"/>
    <mergeCell ref="L10:L11"/>
    <mergeCell ref="M10:M11"/>
  </mergeCells>
  <phoneticPr fontId="1"/>
  <dataValidations count="2">
    <dataValidation type="list" allowBlank="1" showInputMessage="1" showErrorMessage="1" sqref="F49 F23 F36 F62">
      <formula1>$Y$22:$Y$26</formula1>
    </dataValidation>
    <dataValidation type="list" allowBlank="1" showInputMessage="1" showErrorMessage="1" sqref="J12:J15">
      <formula1>$Y$12:$Y$16</formula1>
    </dataValidation>
  </dataValidations>
  <printOptions horizontalCentered="1"/>
  <pageMargins left="0.70866141732283472" right="0.70866141732283472" top="0.74803149606299213" bottom="0.74803149606299213" header="0.31496062992125984" footer="0.31496062992125984"/>
  <pageSetup paperSize="9" scale="2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4"/>
  <sheetViews>
    <sheetView view="pageBreakPreview" zoomScaleNormal="100" zoomScaleSheetLayoutView="100" workbookViewId="0">
      <selection activeCell="G14" sqref="G14"/>
    </sheetView>
  </sheetViews>
  <sheetFormatPr defaultRowHeight="18.75" x14ac:dyDescent="0.4"/>
  <cols>
    <col min="1" max="1" width="17.25" customWidth="1"/>
    <col min="2" max="10" width="9.75" customWidth="1"/>
  </cols>
  <sheetData>
    <row r="2" spans="1:19" x14ac:dyDescent="0.4">
      <c r="A2" s="4" t="s">
        <v>45</v>
      </c>
    </row>
    <row r="3" spans="1:19" ht="19.5" thickBot="1" x14ac:dyDescent="0.45">
      <c r="A3" s="4"/>
    </row>
    <row r="4" spans="1:19" ht="24" customHeight="1" x14ac:dyDescent="0.4">
      <c r="A4" s="1037" t="s">
        <v>51</v>
      </c>
      <c r="B4" s="1038"/>
      <c r="C4" s="1038"/>
      <c r="D4" s="1038"/>
      <c r="E4" s="1038"/>
      <c r="F4" s="1038"/>
      <c r="G4" s="1038"/>
      <c r="H4" s="1038"/>
      <c r="I4" s="1038"/>
      <c r="J4" s="1039"/>
      <c r="K4" s="90"/>
    </row>
    <row r="5" spans="1:19" ht="24" customHeight="1" thickBot="1" x14ac:dyDescent="0.45">
      <c r="A5" s="1040"/>
      <c r="B5" s="1041"/>
      <c r="C5" s="1041"/>
      <c r="D5" s="1041"/>
      <c r="E5" s="1041"/>
      <c r="F5" s="1041"/>
      <c r="G5" s="1041"/>
      <c r="H5" s="1041"/>
      <c r="I5" s="1041"/>
      <c r="J5" s="1042"/>
      <c r="K5" s="90"/>
    </row>
    <row r="6" spans="1:19" ht="19.5" thickBot="1" x14ac:dyDescent="0.45">
      <c r="A6" s="5"/>
      <c r="B6" s="5"/>
      <c r="C6" s="5"/>
      <c r="D6" s="5"/>
      <c r="E6" s="5"/>
      <c r="F6" s="5"/>
      <c r="G6" s="5"/>
      <c r="H6" s="5"/>
      <c r="I6" s="5"/>
    </row>
    <row r="7" spans="1:19" x14ac:dyDescent="0.4">
      <c r="A7" s="84"/>
      <c r="B7" s="602" t="s">
        <v>46</v>
      </c>
      <c r="C7" s="602"/>
      <c r="D7" s="602"/>
      <c r="E7" s="1024" t="s">
        <v>59</v>
      </c>
      <c r="F7" s="1050"/>
      <c r="G7" s="1050"/>
      <c r="H7" s="1050"/>
      <c r="I7" s="1050"/>
      <c r="J7" s="1051"/>
    </row>
    <row r="8" spans="1:19" ht="30.6" customHeight="1" x14ac:dyDescent="0.4">
      <c r="A8" s="91"/>
      <c r="B8" s="1048"/>
      <c r="C8" s="1048"/>
      <c r="D8" s="1048"/>
      <c r="E8" s="1048"/>
      <c r="F8" s="1048"/>
      <c r="G8" s="1048"/>
      <c r="H8" s="1048"/>
      <c r="I8" s="1048"/>
      <c r="J8" s="1049"/>
    </row>
    <row r="9" spans="1:19" ht="112.15" customHeight="1" x14ac:dyDescent="0.4">
      <c r="A9" s="50" t="s">
        <v>47</v>
      </c>
      <c r="B9" s="1043"/>
      <c r="C9" s="1043"/>
      <c r="D9" s="1043"/>
      <c r="E9" s="1043"/>
      <c r="F9" s="1043"/>
      <c r="G9" s="1043"/>
      <c r="H9" s="1043"/>
      <c r="I9" s="1043"/>
      <c r="J9" s="1044"/>
    </row>
    <row r="10" spans="1:19" ht="39" customHeight="1" x14ac:dyDescent="0.4">
      <c r="A10" s="51" t="s">
        <v>48</v>
      </c>
      <c r="B10" s="1045"/>
      <c r="C10" s="1046"/>
      <c r="D10" s="1055"/>
      <c r="E10" s="1045"/>
      <c r="F10" s="1046"/>
      <c r="G10" s="1055"/>
      <c r="H10" s="1045"/>
      <c r="I10" s="1046"/>
      <c r="J10" s="1047"/>
    </row>
    <row r="11" spans="1:19" ht="39" customHeight="1" thickBot="1" x14ac:dyDescent="0.45">
      <c r="A11" s="83" t="s">
        <v>52</v>
      </c>
      <c r="B11" s="1056"/>
      <c r="C11" s="1057"/>
      <c r="D11" s="1058"/>
      <c r="E11" s="1059"/>
      <c r="F11" s="1060"/>
      <c r="G11" s="1061"/>
      <c r="H11" s="1035"/>
      <c r="I11" s="1035"/>
      <c r="J11" s="1036"/>
    </row>
    <row r="12" spans="1:19" x14ac:dyDescent="0.4">
      <c r="A12" s="5"/>
      <c r="B12" s="5"/>
      <c r="C12" s="5"/>
      <c r="D12" s="5"/>
      <c r="E12" s="5"/>
      <c r="F12" s="5"/>
      <c r="G12" s="5"/>
      <c r="H12" s="5"/>
      <c r="I12" s="5"/>
    </row>
    <row r="13" spans="1:19" ht="18" customHeight="1" x14ac:dyDescent="0.4">
      <c r="A13" s="86" t="s">
        <v>53</v>
      </c>
      <c r="B13" s="86"/>
      <c r="C13" s="86"/>
      <c r="D13" s="86"/>
      <c r="E13" s="86"/>
      <c r="F13" s="86"/>
      <c r="G13" s="86"/>
      <c r="H13" s="86"/>
      <c r="I13" s="86"/>
      <c r="J13" s="86"/>
      <c r="L13" s="79"/>
      <c r="M13" s="79"/>
      <c r="N13" s="79"/>
      <c r="O13" s="79"/>
      <c r="P13" s="79"/>
      <c r="Q13" s="79"/>
      <c r="R13" s="79"/>
      <c r="S13" s="79"/>
    </row>
    <row r="14" spans="1:19" s="79" customFormat="1" ht="15.6" customHeight="1" x14ac:dyDescent="0.4">
      <c r="A14" s="85" t="s">
        <v>54</v>
      </c>
      <c r="B14" s="85"/>
      <c r="C14" s="85"/>
      <c r="D14" s="85"/>
      <c r="E14" s="85"/>
      <c r="F14" s="85"/>
      <c r="G14" s="85"/>
      <c r="H14" s="85"/>
      <c r="I14" s="85"/>
      <c r="J14" s="85"/>
    </row>
    <row r="15" spans="1:19" s="79" customFormat="1" ht="15.6" customHeight="1" x14ac:dyDescent="0.4">
      <c r="A15" s="81"/>
      <c r="B15" s="81"/>
      <c r="C15" s="81"/>
      <c r="D15" s="81"/>
      <c r="E15" s="81"/>
      <c r="F15" s="81"/>
      <c r="G15" s="81"/>
      <c r="H15" s="81"/>
      <c r="I15" s="81"/>
      <c r="J15" s="82"/>
    </row>
    <row r="16" spans="1:19" s="79" customFormat="1" ht="15.6" customHeight="1" x14ac:dyDescent="0.4">
      <c r="A16" s="81"/>
      <c r="B16" s="81"/>
      <c r="C16" s="81"/>
      <c r="D16" s="81"/>
      <c r="E16" s="81"/>
      <c r="F16" s="81"/>
      <c r="G16" s="81"/>
      <c r="H16" s="81"/>
      <c r="I16" s="81"/>
      <c r="J16" s="82"/>
    </row>
    <row r="17" spans="1:19" s="79" customFormat="1" ht="15.6" customHeight="1" x14ac:dyDescent="0.4">
      <c r="A17" s="81"/>
      <c r="B17" s="81"/>
      <c r="C17" s="81"/>
      <c r="D17" s="81"/>
      <c r="E17" s="81"/>
      <c r="F17" s="81"/>
      <c r="G17" s="81"/>
      <c r="H17" s="81"/>
      <c r="I17" s="81"/>
      <c r="J17" s="82"/>
    </row>
    <row r="18" spans="1:19" s="79" customFormat="1" ht="15.6" customHeight="1" x14ac:dyDescent="0.4">
      <c r="A18" s="81"/>
      <c r="B18" s="81"/>
      <c r="C18" s="81"/>
      <c r="D18" s="81"/>
      <c r="E18" s="81"/>
      <c r="F18" s="81"/>
      <c r="G18" s="81"/>
      <c r="H18" s="81"/>
      <c r="I18" s="81"/>
      <c r="J18" s="82"/>
    </row>
    <row r="19" spans="1:19" s="79" customFormat="1" ht="15.6" customHeight="1" x14ac:dyDescent="0.4">
      <c r="A19" s="81"/>
      <c r="B19" s="81"/>
      <c r="C19" s="81"/>
      <c r="D19" s="81"/>
      <c r="E19" s="81"/>
      <c r="F19" s="81"/>
      <c r="G19" s="81"/>
      <c r="H19" s="81"/>
      <c r="I19" s="81"/>
      <c r="J19" s="82"/>
    </row>
    <row r="20" spans="1:19" s="79" customFormat="1" ht="15.6" customHeight="1" x14ac:dyDescent="0.4">
      <c r="A20" s="81"/>
      <c r="B20" s="81"/>
      <c r="C20" s="81"/>
      <c r="D20" s="81"/>
      <c r="E20" s="81"/>
      <c r="F20" s="81"/>
      <c r="G20" s="81"/>
      <c r="H20" s="81"/>
      <c r="I20" s="81"/>
      <c r="J20" s="82"/>
    </row>
    <row r="21" spans="1:19" s="79" customFormat="1" ht="15.6" customHeight="1" x14ac:dyDescent="0.4">
      <c r="A21" s="81"/>
      <c r="B21" s="81"/>
      <c r="C21" s="81"/>
      <c r="D21" s="81"/>
      <c r="E21" s="81"/>
      <c r="F21" s="81"/>
      <c r="G21" s="81"/>
      <c r="H21" s="81"/>
      <c r="I21" s="81"/>
      <c r="J21" s="82"/>
    </row>
    <row r="22" spans="1:19" s="79" customFormat="1" ht="15.6" customHeight="1" x14ac:dyDescent="0.4">
      <c r="A22" s="81"/>
      <c r="B22" s="81"/>
      <c r="C22" s="81"/>
      <c r="D22" s="81"/>
      <c r="E22" s="81"/>
      <c r="F22" s="81"/>
      <c r="G22" s="81"/>
      <c r="H22" s="81"/>
      <c r="I22" s="81"/>
      <c r="J22" s="82"/>
    </row>
    <row r="23" spans="1:19" s="79" customFormat="1" ht="15.6" customHeight="1" x14ac:dyDescent="0.4">
      <c r="A23" s="81"/>
      <c r="B23" s="81"/>
      <c r="C23" s="81"/>
      <c r="D23" s="81"/>
      <c r="E23" s="81"/>
      <c r="F23" s="81"/>
      <c r="G23" s="81"/>
      <c r="H23" s="81"/>
      <c r="I23" s="81"/>
      <c r="J23" s="82"/>
    </row>
    <row r="24" spans="1:19" s="79" customFormat="1" ht="15.6" customHeight="1" x14ac:dyDescent="0.4">
      <c r="A24" s="87"/>
      <c r="B24" s="81"/>
      <c r="C24" s="81"/>
      <c r="D24" s="81"/>
      <c r="E24" s="81"/>
      <c r="F24" s="81"/>
      <c r="G24" s="81"/>
      <c r="H24" s="81"/>
      <c r="I24" s="81"/>
      <c r="J24" s="89"/>
      <c r="L24"/>
      <c r="M24"/>
      <c r="N24"/>
      <c r="O24"/>
      <c r="P24"/>
      <c r="Q24"/>
      <c r="R24"/>
      <c r="S24"/>
    </row>
    <row r="25" spans="1:19" x14ac:dyDescent="0.4">
      <c r="B25" s="88"/>
      <c r="C25" s="88"/>
      <c r="D25" s="88"/>
      <c r="E25" s="88"/>
      <c r="F25" s="88"/>
      <c r="G25" s="88"/>
      <c r="H25" s="88"/>
      <c r="I25" s="88"/>
    </row>
    <row r="26" spans="1:19" ht="19.5" thickBot="1" x14ac:dyDescent="0.45"/>
    <row r="27" spans="1:19" ht="19.5" thickBot="1" x14ac:dyDescent="0.45">
      <c r="A27" s="92"/>
      <c r="B27" s="1034" t="s">
        <v>46</v>
      </c>
      <c r="C27" s="978"/>
      <c r="D27" s="1065"/>
      <c r="E27" s="1034" t="s">
        <v>49</v>
      </c>
      <c r="F27" s="978"/>
      <c r="G27" s="978"/>
      <c r="H27" s="978"/>
      <c r="I27" s="978"/>
      <c r="J27" s="1065"/>
    </row>
    <row r="28" spans="1:19" ht="30.6" customHeight="1" x14ac:dyDescent="0.4">
      <c r="A28" s="93"/>
      <c r="B28" s="1062" t="s">
        <v>55</v>
      </c>
      <c r="C28" s="1063"/>
      <c r="D28" s="1064"/>
      <c r="E28" s="1062" t="s">
        <v>56</v>
      </c>
      <c r="F28" s="1063"/>
      <c r="G28" s="1064"/>
      <c r="H28" s="1062" t="s">
        <v>57</v>
      </c>
      <c r="I28" s="1063"/>
      <c r="J28" s="1068"/>
    </row>
    <row r="29" spans="1:19" ht="112.9" customHeight="1" x14ac:dyDescent="0.4">
      <c r="A29" s="50" t="s">
        <v>47</v>
      </c>
      <c r="B29" s="1069" t="s">
        <v>58</v>
      </c>
      <c r="C29" s="1069"/>
      <c r="D29" s="1069"/>
      <c r="E29" s="1069"/>
      <c r="F29" s="1069"/>
      <c r="G29" s="1069"/>
      <c r="H29" s="1069"/>
      <c r="I29" s="1069"/>
      <c r="J29" s="1070"/>
    </row>
    <row r="30" spans="1:19" ht="39" customHeight="1" x14ac:dyDescent="0.4">
      <c r="A30" s="51" t="s">
        <v>48</v>
      </c>
      <c r="B30" s="1073">
        <v>0.5</v>
      </c>
      <c r="C30" s="1074"/>
      <c r="D30" s="1075"/>
      <c r="E30" s="1073">
        <v>0.25</v>
      </c>
      <c r="F30" s="1074"/>
      <c r="G30" s="1075"/>
      <c r="H30" s="1071">
        <v>0.25</v>
      </c>
      <c r="I30" s="1071"/>
      <c r="J30" s="1072"/>
    </row>
    <row r="31" spans="1:19" ht="39" customHeight="1" thickBot="1" x14ac:dyDescent="0.45">
      <c r="A31" s="83" t="s">
        <v>50</v>
      </c>
      <c r="B31" s="1052">
        <v>104000000</v>
      </c>
      <c r="C31" s="1053"/>
      <c r="D31" s="1054"/>
      <c r="E31" s="1052">
        <v>52000000</v>
      </c>
      <c r="F31" s="1053"/>
      <c r="G31" s="1054"/>
      <c r="H31" s="1066">
        <v>52000000</v>
      </c>
      <c r="I31" s="1066"/>
      <c r="J31" s="1067"/>
    </row>
    <row r="33" spans="1:1" x14ac:dyDescent="0.4">
      <c r="A33" s="86" t="s">
        <v>53</v>
      </c>
    </row>
    <row r="34" spans="1:1" x14ac:dyDescent="0.4">
      <c r="A34" s="85" t="s">
        <v>54</v>
      </c>
    </row>
  </sheetData>
  <mergeCells count="25">
    <mergeCell ref="E31:G31"/>
    <mergeCell ref="B31:D31"/>
    <mergeCell ref="B10:D10"/>
    <mergeCell ref="E10:G10"/>
    <mergeCell ref="B11:D11"/>
    <mergeCell ref="E11:G11"/>
    <mergeCell ref="B28:D28"/>
    <mergeCell ref="E28:G28"/>
    <mergeCell ref="E27:J27"/>
    <mergeCell ref="B27:D27"/>
    <mergeCell ref="H31:J31"/>
    <mergeCell ref="H28:J28"/>
    <mergeCell ref="B29:J29"/>
    <mergeCell ref="H30:J30"/>
    <mergeCell ref="E30:G30"/>
    <mergeCell ref="B30:D30"/>
    <mergeCell ref="H11:J11"/>
    <mergeCell ref="A4:J5"/>
    <mergeCell ref="B9:J9"/>
    <mergeCell ref="H10:J10"/>
    <mergeCell ref="B8:D8"/>
    <mergeCell ref="E8:G8"/>
    <mergeCell ref="H8:J8"/>
    <mergeCell ref="B7:D7"/>
    <mergeCell ref="E7:J7"/>
  </mergeCells>
  <phoneticPr fontId="1"/>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34"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60" zoomScaleNormal="100" workbookViewId="0">
      <selection activeCell="E37" sqref="E37"/>
    </sheetView>
  </sheetViews>
  <sheetFormatPr defaultColWidth="9" defaultRowHeight="18.75" x14ac:dyDescent="0.4"/>
  <cols>
    <col min="1" max="1" width="12.625" style="113" customWidth="1"/>
    <col min="2" max="2" width="19" style="113" customWidth="1"/>
    <col min="3" max="3" width="19.25" style="113" customWidth="1"/>
    <col min="4" max="4" width="17.625" style="113" customWidth="1"/>
    <col min="5" max="7" width="21.625" style="113" customWidth="1"/>
    <col min="8" max="8" width="23.5" style="113" customWidth="1"/>
    <col min="9" max="16384" width="9" style="113"/>
  </cols>
  <sheetData>
    <row r="1" spans="1:8" x14ac:dyDescent="0.4">
      <c r="A1" s="4" t="s">
        <v>102</v>
      </c>
    </row>
    <row r="2" spans="1:8" x14ac:dyDescent="0.4">
      <c r="H2" s="114" t="s">
        <v>87</v>
      </c>
    </row>
    <row r="3" spans="1:8" ht="18" customHeight="1" x14ac:dyDescent="0.4">
      <c r="A3" s="1076" t="s">
        <v>88</v>
      </c>
      <c r="B3" s="1083" t="s">
        <v>89</v>
      </c>
      <c r="C3" s="115"/>
      <c r="D3" s="116"/>
      <c r="E3" s="1076" t="s">
        <v>103</v>
      </c>
      <c r="F3" s="1076" t="s">
        <v>90</v>
      </c>
      <c r="G3" s="1076" t="s">
        <v>91</v>
      </c>
      <c r="H3" s="1076" t="s">
        <v>104</v>
      </c>
    </row>
    <row r="4" spans="1:8" ht="37.5" customHeight="1" x14ac:dyDescent="0.4">
      <c r="A4" s="1076"/>
      <c r="B4" s="1076"/>
      <c r="C4" s="117" t="s">
        <v>92</v>
      </c>
      <c r="D4" s="117" t="s">
        <v>93</v>
      </c>
      <c r="E4" s="1076"/>
      <c r="F4" s="1076"/>
      <c r="G4" s="1076"/>
      <c r="H4" s="1076"/>
    </row>
    <row r="5" spans="1:8" x14ac:dyDescent="0.4">
      <c r="A5" s="1077"/>
      <c r="B5" s="1080"/>
      <c r="C5" s="1080">
        <f>B5*0.8</f>
        <v>0</v>
      </c>
      <c r="D5" s="1080">
        <f>B5*0.2</f>
        <v>0</v>
      </c>
      <c r="E5" s="118"/>
      <c r="F5" s="119"/>
      <c r="G5" s="119"/>
      <c r="H5" s="119">
        <f>ROUND(IF(F5-G5&gt;0,(F5-G5)*0.95,0),0)</f>
        <v>0</v>
      </c>
    </row>
    <row r="6" spans="1:8" x14ac:dyDescent="0.4">
      <c r="A6" s="1078"/>
      <c r="B6" s="1081"/>
      <c r="C6" s="1081"/>
      <c r="D6" s="1081"/>
      <c r="E6" s="118"/>
      <c r="F6" s="119"/>
      <c r="G6" s="119"/>
      <c r="H6" s="119">
        <f t="shared" ref="H6:H14" si="0">ROUND(IF(F6-G6&gt;0,(F6-G6)*0.95,0),0)</f>
        <v>0</v>
      </c>
    </row>
    <row r="7" spans="1:8" x14ac:dyDescent="0.4">
      <c r="A7" s="1078"/>
      <c r="B7" s="1081"/>
      <c r="C7" s="1081"/>
      <c r="D7" s="1081"/>
      <c r="E7" s="118"/>
      <c r="F7" s="119"/>
      <c r="G7" s="119"/>
      <c r="H7" s="119">
        <f t="shared" si="0"/>
        <v>0</v>
      </c>
    </row>
    <row r="8" spans="1:8" x14ac:dyDescent="0.4">
      <c r="A8" s="1078"/>
      <c r="B8" s="1081"/>
      <c r="C8" s="1081"/>
      <c r="D8" s="1081"/>
      <c r="E8" s="118"/>
      <c r="F8" s="119"/>
      <c r="G8" s="119"/>
      <c r="H8" s="119">
        <f t="shared" si="0"/>
        <v>0</v>
      </c>
    </row>
    <row r="9" spans="1:8" x14ac:dyDescent="0.4">
      <c r="A9" s="1078"/>
      <c r="B9" s="1081"/>
      <c r="C9" s="1081"/>
      <c r="D9" s="1081"/>
      <c r="E9" s="118"/>
      <c r="F9" s="119"/>
      <c r="G9" s="119"/>
      <c r="H9" s="119">
        <f t="shared" si="0"/>
        <v>0</v>
      </c>
    </row>
    <row r="10" spans="1:8" x14ac:dyDescent="0.4">
      <c r="A10" s="1078"/>
      <c r="B10" s="1081"/>
      <c r="C10" s="1081"/>
      <c r="D10" s="1081"/>
      <c r="E10" s="118"/>
      <c r="F10" s="119"/>
      <c r="G10" s="119"/>
      <c r="H10" s="119">
        <f t="shared" si="0"/>
        <v>0</v>
      </c>
    </row>
    <row r="11" spans="1:8" x14ac:dyDescent="0.4">
      <c r="A11" s="1078"/>
      <c r="B11" s="1081"/>
      <c r="C11" s="1081"/>
      <c r="D11" s="1081"/>
      <c r="E11" s="118"/>
      <c r="F11" s="119"/>
      <c r="G11" s="119"/>
      <c r="H11" s="119">
        <f t="shared" si="0"/>
        <v>0</v>
      </c>
    </row>
    <row r="12" spans="1:8" x14ac:dyDescent="0.4">
      <c r="A12" s="1078"/>
      <c r="B12" s="1081"/>
      <c r="C12" s="1081"/>
      <c r="D12" s="1081"/>
      <c r="E12" s="118"/>
      <c r="F12" s="120"/>
      <c r="G12" s="120"/>
      <c r="H12" s="119">
        <f t="shared" si="0"/>
        <v>0</v>
      </c>
    </row>
    <row r="13" spans="1:8" x14ac:dyDescent="0.4">
      <c r="A13" s="1078"/>
      <c r="B13" s="1081"/>
      <c r="C13" s="1081"/>
      <c r="D13" s="1081"/>
      <c r="E13" s="118"/>
      <c r="F13" s="120"/>
      <c r="G13" s="120"/>
      <c r="H13" s="119">
        <f t="shared" si="0"/>
        <v>0</v>
      </c>
    </row>
    <row r="14" spans="1:8" x14ac:dyDescent="0.4">
      <c r="A14" s="1079"/>
      <c r="B14" s="1082"/>
      <c r="C14" s="1082"/>
      <c r="D14" s="1082"/>
      <c r="E14" s="118"/>
      <c r="F14" s="120"/>
      <c r="G14" s="120"/>
      <c r="H14" s="119">
        <f t="shared" si="0"/>
        <v>0</v>
      </c>
    </row>
    <row r="15" spans="1:8" x14ac:dyDescent="0.4">
      <c r="E15" s="121" t="s">
        <v>94</v>
      </c>
      <c r="F15" s="122">
        <f>SUM(F5:F14)</f>
        <v>0</v>
      </c>
      <c r="G15" s="122">
        <f>SUM(G5:G14)</f>
        <v>0</v>
      </c>
      <c r="H15" s="122">
        <f>SUM(H5:H14)</f>
        <v>0</v>
      </c>
    </row>
  </sheetData>
  <mergeCells count="10">
    <mergeCell ref="E3:E4"/>
    <mergeCell ref="F3:F4"/>
    <mergeCell ref="G3:G4"/>
    <mergeCell ref="H3:H4"/>
    <mergeCell ref="A5:A14"/>
    <mergeCell ref="B5:B14"/>
    <mergeCell ref="C5:C14"/>
    <mergeCell ref="D5:D14"/>
    <mergeCell ref="A3:A4"/>
    <mergeCell ref="B3:B4"/>
  </mergeCells>
  <phoneticPr fontId="1"/>
  <pageMargins left="0.7" right="0.7" top="0.75" bottom="0.75" header="0.3" footer="0.3"/>
  <pageSetup paperSize="9" scale="51"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60" zoomScaleNormal="100" workbookViewId="0">
      <selection activeCell="A22" sqref="A22"/>
    </sheetView>
  </sheetViews>
  <sheetFormatPr defaultColWidth="9" defaultRowHeight="18.75" x14ac:dyDescent="0.4"/>
  <cols>
    <col min="1" max="1" width="12.625" style="113" customWidth="1"/>
    <col min="2" max="2" width="19" style="113" customWidth="1"/>
    <col min="3" max="3" width="19.25" style="113" customWidth="1"/>
    <col min="4" max="4" width="17.625" style="113" customWidth="1"/>
    <col min="5" max="7" width="21.625" style="113" customWidth="1"/>
    <col min="8" max="8" width="23.5" style="113" customWidth="1"/>
    <col min="9" max="16384" width="9" style="113"/>
  </cols>
  <sheetData>
    <row r="1" spans="1:8" x14ac:dyDescent="0.4">
      <c r="A1" s="4" t="s">
        <v>102</v>
      </c>
    </row>
    <row r="2" spans="1:8" x14ac:dyDescent="0.4">
      <c r="H2" s="114" t="s">
        <v>87</v>
      </c>
    </row>
    <row r="3" spans="1:8" x14ac:dyDescent="0.4">
      <c r="A3" s="1076" t="s">
        <v>88</v>
      </c>
      <c r="B3" s="1083" t="s">
        <v>89</v>
      </c>
      <c r="C3" s="115"/>
      <c r="D3" s="116"/>
      <c r="E3" s="1076" t="s">
        <v>103</v>
      </c>
      <c r="F3" s="1076" t="s">
        <v>90</v>
      </c>
      <c r="G3" s="1076" t="s">
        <v>91</v>
      </c>
      <c r="H3" s="1076" t="s">
        <v>104</v>
      </c>
    </row>
    <row r="4" spans="1:8" ht="37.5" customHeight="1" x14ac:dyDescent="0.4">
      <c r="A4" s="1076"/>
      <c r="B4" s="1076"/>
      <c r="C4" s="117" t="s">
        <v>92</v>
      </c>
      <c r="D4" s="117" t="s">
        <v>93</v>
      </c>
      <c r="E4" s="1076"/>
      <c r="F4" s="1076"/>
      <c r="G4" s="1076"/>
      <c r="H4" s="1076"/>
    </row>
    <row r="5" spans="1:8" x14ac:dyDescent="0.4">
      <c r="A5" s="1077" t="s">
        <v>95</v>
      </c>
      <c r="B5" s="1080">
        <v>2000</v>
      </c>
      <c r="C5" s="1080">
        <f>B5*0.8</f>
        <v>1600</v>
      </c>
      <c r="D5" s="1080">
        <f>B5*0.2</f>
        <v>400</v>
      </c>
      <c r="E5" s="118" t="s">
        <v>96</v>
      </c>
      <c r="F5" s="119">
        <v>200</v>
      </c>
      <c r="G5" s="119">
        <v>160</v>
      </c>
      <c r="H5" s="119">
        <f>ROUND(IF(F5-G5&gt;0,(F5-G5)*0.95,0),0)</f>
        <v>38</v>
      </c>
    </row>
    <row r="6" spans="1:8" x14ac:dyDescent="0.4">
      <c r="A6" s="1078"/>
      <c r="B6" s="1081"/>
      <c r="C6" s="1081"/>
      <c r="D6" s="1081"/>
      <c r="E6" s="118" t="s">
        <v>97</v>
      </c>
      <c r="F6" s="119">
        <v>60</v>
      </c>
      <c r="G6" s="119">
        <v>80</v>
      </c>
      <c r="H6" s="119">
        <f t="shared" ref="H6:H14" si="0">ROUND(IF(F6-G6&gt;0,(F6-G6)*0.95,0),0)</f>
        <v>0</v>
      </c>
    </row>
    <row r="7" spans="1:8" x14ac:dyDescent="0.4">
      <c r="A7" s="1078"/>
      <c r="B7" s="1081"/>
      <c r="C7" s="1081"/>
      <c r="D7" s="1081"/>
      <c r="E7" s="118" t="s">
        <v>98</v>
      </c>
      <c r="F7" s="119">
        <v>45</v>
      </c>
      <c r="G7" s="119">
        <v>40</v>
      </c>
      <c r="H7" s="119">
        <f t="shared" si="0"/>
        <v>5</v>
      </c>
    </row>
    <row r="8" spans="1:8" x14ac:dyDescent="0.4">
      <c r="A8" s="1078"/>
      <c r="B8" s="1081"/>
      <c r="C8" s="1081"/>
      <c r="D8" s="1081"/>
      <c r="E8" s="118" t="s">
        <v>99</v>
      </c>
      <c r="F8" s="119">
        <v>40</v>
      </c>
      <c r="G8" s="119">
        <v>25</v>
      </c>
      <c r="H8" s="119">
        <f t="shared" si="0"/>
        <v>14</v>
      </c>
    </row>
    <row r="9" spans="1:8" x14ac:dyDescent="0.4">
      <c r="A9" s="1078"/>
      <c r="B9" s="1081"/>
      <c r="C9" s="1081"/>
      <c r="D9" s="1081"/>
      <c r="E9" s="118" t="s">
        <v>100</v>
      </c>
      <c r="F9" s="119">
        <v>30</v>
      </c>
      <c r="G9" s="119">
        <v>30</v>
      </c>
      <c r="H9" s="119">
        <f t="shared" si="0"/>
        <v>0</v>
      </c>
    </row>
    <row r="10" spans="1:8" x14ac:dyDescent="0.4">
      <c r="A10" s="1078"/>
      <c r="B10" s="1081"/>
      <c r="C10" s="1081"/>
      <c r="D10" s="1081"/>
      <c r="E10" s="118" t="s">
        <v>101</v>
      </c>
      <c r="F10" s="119">
        <v>25</v>
      </c>
      <c r="G10" s="119">
        <v>15</v>
      </c>
      <c r="H10" s="119">
        <f t="shared" si="0"/>
        <v>10</v>
      </c>
    </row>
    <row r="11" spans="1:8" x14ac:dyDescent="0.4">
      <c r="A11" s="1078"/>
      <c r="B11" s="1081"/>
      <c r="C11" s="1081"/>
      <c r="D11" s="1081"/>
      <c r="E11" s="118"/>
      <c r="F11" s="119"/>
      <c r="G11" s="119"/>
      <c r="H11" s="119">
        <f t="shared" si="0"/>
        <v>0</v>
      </c>
    </row>
    <row r="12" spans="1:8" x14ac:dyDescent="0.4">
      <c r="A12" s="1078"/>
      <c r="B12" s="1081"/>
      <c r="C12" s="1081"/>
      <c r="D12" s="1081"/>
      <c r="E12" s="118"/>
      <c r="F12" s="120"/>
      <c r="G12" s="120"/>
      <c r="H12" s="119">
        <f t="shared" si="0"/>
        <v>0</v>
      </c>
    </row>
    <row r="13" spans="1:8" x14ac:dyDescent="0.4">
      <c r="A13" s="1078"/>
      <c r="B13" s="1081"/>
      <c r="C13" s="1081"/>
      <c r="D13" s="1081"/>
      <c r="E13" s="118"/>
      <c r="F13" s="120"/>
      <c r="G13" s="120"/>
      <c r="H13" s="119">
        <f t="shared" si="0"/>
        <v>0</v>
      </c>
    </row>
    <row r="14" spans="1:8" x14ac:dyDescent="0.4">
      <c r="A14" s="1079"/>
      <c r="B14" s="1082"/>
      <c r="C14" s="1082"/>
      <c r="D14" s="1082"/>
      <c r="E14" s="118"/>
      <c r="F14" s="120"/>
      <c r="G14" s="120"/>
      <c r="H14" s="119">
        <f t="shared" si="0"/>
        <v>0</v>
      </c>
    </row>
    <row r="15" spans="1:8" x14ac:dyDescent="0.4">
      <c r="E15" s="121" t="s">
        <v>94</v>
      </c>
      <c r="F15" s="122">
        <f>SUM(F5:F14)</f>
        <v>400</v>
      </c>
      <c r="G15" s="122">
        <f>SUM(G5:G14)</f>
        <v>350</v>
      </c>
      <c r="H15" s="122">
        <f>SUM(H5:H14)</f>
        <v>67</v>
      </c>
    </row>
  </sheetData>
  <mergeCells count="10">
    <mergeCell ref="E3:E4"/>
    <mergeCell ref="F3:F4"/>
    <mergeCell ref="G3:G4"/>
    <mergeCell ref="H3:H4"/>
    <mergeCell ref="A5:A14"/>
    <mergeCell ref="B5:B14"/>
    <mergeCell ref="C5:C14"/>
    <mergeCell ref="D5:D14"/>
    <mergeCell ref="A3:A4"/>
    <mergeCell ref="B3:B4"/>
  </mergeCells>
  <phoneticPr fontId="1"/>
  <pageMargins left="0.7" right="0.7" top="0.75" bottom="0.75" header="0.3" footer="0.3"/>
  <pageSetup paperSize="9" scale="51"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view="pageBreakPreview" topLeftCell="F1" zoomScaleNormal="100" zoomScaleSheetLayoutView="100" workbookViewId="0">
      <selection activeCell="M6" sqref="M6"/>
    </sheetView>
  </sheetViews>
  <sheetFormatPr defaultColWidth="8.75" defaultRowHeight="13.5" x14ac:dyDescent="0.4"/>
  <cols>
    <col min="1" max="1" width="8.75" style="5"/>
    <col min="2" max="2" width="15" style="5" customWidth="1"/>
    <col min="3" max="3" width="75.25" style="5" customWidth="1"/>
    <col min="4" max="4" width="25.875" style="5" customWidth="1"/>
    <col min="5" max="5" width="26.75" style="5" customWidth="1"/>
    <col min="6" max="6" width="41.375" style="5" customWidth="1"/>
    <col min="7" max="7" width="49.75" style="5" customWidth="1"/>
    <col min="8" max="8" width="13.5" style="5" customWidth="1"/>
    <col min="9" max="9" width="16.75" style="5" customWidth="1"/>
    <col min="10" max="10" width="17" style="5" customWidth="1"/>
    <col min="11" max="11" width="17.75" style="5" customWidth="1"/>
    <col min="12" max="12" width="11.125" style="5" bestFit="1" customWidth="1"/>
    <col min="13" max="13" width="11.125" style="5" customWidth="1"/>
    <col min="14" max="16384" width="8.75" style="5"/>
  </cols>
  <sheetData>
    <row r="1" spans="1:13" ht="13.15" customHeight="1" x14ac:dyDescent="0.4">
      <c r="A1" s="1088" t="s">
        <v>60</v>
      </c>
      <c r="B1" s="1088"/>
      <c r="C1" s="1088"/>
      <c r="D1" s="1088"/>
      <c r="E1" s="1088"/>
      <c r="F1" s="1088"/>
    </row>
    <row r="2" spans="1:13" ht="13.15" customHeight="1" x14ac:dyDescent="0.4">
      <c r="A2" s="1088"/>
      <c r="B2" s="1088"/>
      <c r="C2" s="1088"/>
      <c r="D2" s="1088"/>
      <c r="E2" s="1088"/>
      <c r="F2" s="1088"/>
    </row>
    <row r="3" spans="1:13" x14ac:dyDescent="0.4">
      <c r="C3" s="94"/>
      <c r="D3" s="94"/>
      <c r="E3" s="94"/>
      <c r="F3" s="94"/>
    </row>
    <row r="4" spans="1:13" ht="18" customHeight="1" x14ac:dyDescent="0.4">
      <c r="A4" s="1089"/>
      <c r="B4" s="799" t="s">
        <v>16</v>
      </c>
      <c r="C4" s="799" t="s">
        <v>0</v>
      </c>
      <c r="D4" s="799" t="s">
        <v>33</v>
      </c>
      <c r="E4" s="799" t="s">
        <v>3</v>
      </c>
      <c r="F4" s="799" t="s">
        <v>1</v>
      </c>
      <c r="G4" s="799" t="s">
        <v>61</v>
      </c>
      <c r="H4" s="805" t="s">
        <v>62</v>
      </c>
      <c r="I4" s="1084" t="s">
        <v>63</v>
      </c>
      <c r="J4" s="95"/>
      <c r="K4" s="96"/>
      <c r="L4" s="1086" t="s">
        <v>64</v>
      </c>
      <c r="M4" s="1087"/>
    </row>
    <row r="5" spans="1:13" ht="22.15" customHeight="1" x14ac:dyDescent="0.4">
      <c r="A5" s="1089"/>
      <c r="B5" s="800"/>
      <c r="C5" s="800"/>
      <c r="D5" s="800"/>
      <c r="E5" s="800"/>
      <c r="F5" s="800"/>
      <c r="G5" s="800"/>
      <c r="H5" s="806"/>
      <c r="I5" s="1085"/>
      <c r="J5" s="78" t="s">
        <v>25</v>
      </c>
      <c r="K5" s="78" t="s">
        <v>65</v>
      </c>
      <c r="L5" s="78" t="s">
        <v>46</v>
      </c>
      <c r="M5" s="78" t="s">
        <v>66</v>
      </c>
    </row>
    <row r="6" spans="1:13" ht="117.6" customHeight="1" x14ac:dyDescent="0.4">
      <c r="A6" s="80"/>
      <c r="B6" s="80" t="str">
        <f>表紙!C4&amp;""</f>
        <v/>
      </c>
      <c r="C6" s="97" t="str">
        <f>要請内容の概要!B3&amp;""</f>
        <v/>
      </c>
      <c r="D6" s="97" t="str">
        <f>要請内容の概要!B4&amp;""</f>
        <v/>
      </c>
      <c r="E6" s="97" t="str">
        <f>要請内容の概要!B5&amp;""</f>
        <v/>
      </c>
      <c r="F6" s="97" t="str">
        <f>要請内容の概要!B6&amp;""</f>
        <v/>
      </c>
      <c r="G6" s="97" t="str">
        <f>要請内容の概要!B7&amp;""</f>
        <v/>
      </c>
      <c r="H6" s="98" t="e">
        <f>#REF!&amp;""</f>
        <v>#REF!</v>
      </c>
      <c r="I6" s="99" t="e">
        <f>#REF!&amp;""</f>
        <v>#REF!</v>
      </c>
      <c r="J6" s="99" t="e">
        <f>#REF!&amp;""</f>
        <v>#REF!</v>
      </c>
      <c r="K6" s="99" t="e">
        <f>#REF!</f>
        <v>#REF!</v>
      </c>
      <c r="L6" s="100">
        <f>配分割合!B10</f>
        <v>0</v>
      </c>
      <c r="M6" s="100">
        <f>1-L6</f>
        <v>1</v>
      </c>
    </row>
  </sheetData>
  <mergeCells count="11">
    <mergeCell ref="G4:G5"/>
    <mergeCell ref="H4:H5"/>
    <mergeCell ref="I4:I5"/>
    <mergeCell ref="L4:M4"/>
    <mergeCell ref="A1:F2"/>
    <mergeCell ref="A4:A5"/>
    <mergeCell ref="B4:B5"/>
    <mergeCell ref="C4:C5"/>
    <mergeCell ref="D4:D5"/>
    <mergeCell ref="E4:E5"/>
    <mergeCell ref="F4:F5"/>
  </mergeCells>
  <phoneticPr fontId="1"/>
  <pageMargins left="0.7" right="0.7" top="0.75" bottom="0.75" header="0.3" footer="0.3"/>
  <pageSetup paperSize="9" scale="3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
  <sheetViews>
    <sheetView workbookViewId="0">
      <selection activeCell="F10" sqref="F10"/>
    </sheetView>
  </sheetViews>
  <sheetFormatPr defaultRowHeight="18.75" x14ac:dyDescent="0.4"/>
  <cols>
    <col min="2" max="2" width="11.375" customWidth="1"/>
    <col min="3" max="3" width="29.875" customWidth="1"/>
    <col min="4" max="4" width="18.375" customWidth="1"/>
    <col min="5" max="5" width="10.5" customWidth="1"/>
    <col min="6" max="6" width="11.125" customWidth="1"/>
    <col min="7" max="7" width="11.25" customWidth="1"/>
    <col min="8" max="8" width="14.25" customWidth="1"/>
    <col min="9" max="9" width="13.375" customWidth="1"/>
    <col min="10" max="10" width="17.5" customWidth="1"/>
    <col min="11" max="11" width="17.625" customWidth="1"/>
  </cols>
  <sheetData>
    <row r="2" spans="1:12" x14ac:dyDescent="0.4">
      <c r="A2" s="101"/>
      <c r="B2" s="1094" t="s">
        <v>69</v>
      </c>
      <c r="C2" s="1094" t="s">
        <v>70</v>
      </c>
      <c r="D2" s="1095" t="s">
        <v>71</v>
      </c>
      <c r="E2" s="102" t="s">
        <v>72</v>
      </c>
      <c r="F2" s="1094" t="s">
        <v>73</v>
      </c>
      <c r="G2" s="1094" t="s">
        <v>74</v>
      </c>
      <c r="H2" s="1094" t="s">
        <v>80</v>
      </c>
      <c r="I2" s="1093" t="s">
        <v>75</v>
      </c>
      <c r="J2" s="1090" t="s">
        <v>76</v>
      </c>
      <c r="K2" s="1091"/>
      <c r="L2" s="1092"/>
    </row>
    <row r="3" spans="1:12" ht="56.25" x14ac:dyDescent="0.4">
      <c r="A3" s="101"/>
      <c r="B3" s="1094"/>
      <c r="C3" s="1094"/>
      <c r="D3" s="1096"/>
      <c r="E3" s="103"/>
      <c r="F3" s="1094"/>
      <c r="G3" s="1094"/>
      <c r="H3" s="1094"/>
      <c r="I3" s="1093"/>
      <c r="J3" s="104" t="s">
        <v>77</v>
      </c>
      <c r="K3" s="110" t="s">
        <v>78</v>
      </c>
      <c r="L3" s="111" t="s">
        <v>79</v>
      </c>
    </row>
    <row r="4" spans="1:12" x14ac:dyDescent="0.4">
      <c r="A4" s="101"/>
      <c r="B4" s="105">
        <v>1</v>
      </c>
      <c r="C4" s="107" t="e">
        <f>#REF!</f>
        <v>#REF!</v>
      </c>
      <c r="D4" s="105" t="e">
        <f>#REF!</f>
        <v>#REF!</v>
      </c>
      <c r="E4" s="106"/>
      <c r="F4" s="106"/>
      <c r="G4" s="106"/>
      <c r="H4" s="105" t="e">
        <f>#REF!</f>
        <v>#REF!</v>
      </c>
      <c r="I4" s="109" t="e">
        <f>#REF!</f>
        <v>#REF!</v>
      </c>
      <c r="J4" s="105" t="e">
        <f>SUMIF(#REF!,J9,#REF!)</f>
        <v>#REF!</v>
      </c>
      <c r="K4" s="105" t="e">
        <f>SUMIF(#REF!,K9,#REF!)</f>
        <v>#REF!</v>
      </c>
      <c r="L4" s="105" t="e">
        <f>SUMIF(#REF!,L9,#REF!)</f>
        <v>#REF!</v>
      </c>
    </row>
    <row r="5" spans="1:12" x14ac:dyDescent="0.4">
      <c r="A5" s="101"/>
      <c r="B5" s="105">
        <v>2</v>
      </c>
      <c r="C5" s="107" t="e">
        <f>#REF!</f>
        <v>#REF!</v>
      </c>
      <c r="D5" s="105" t="e">
        <f>#REF!</f>
        <v>#REF!</v>
      </c>
      <c r="E5" s="106"/>
      <c r="F5" s="106"/>
      <c r="G5" s="106"/>
      <c r="H5" s="105" t="e">
        <f>#REF!</f>
        <v>#REF!</v>
      </c>
      <c r="I5" s="105" t="e">
        <f>#REF!</f>
        <v>#REF!</v>
      </c>
      <c r="J5" s="105" t="e">
        <f>SUMIF(#REF!,J9,#REF!)</f>
        <v>#REF!</v>
      </c>
      <c r="K5" s="105" t="e">
        <f>SUMIF(#REF!,K9,#REF!)</f>
        <v>#REF!</v>
      </c>
      <c r="L5" s="105" t="e">
        <f>SUMIF(#REF!,L9,#REF!)</f>
        <v>#REF!</v>
      </c>
    </row>
    <row r="6" spans="1:12" x14ac:dyDescent="0.4">
      <c r="A6" s="101"/>
      <c r="B6" s="105">
        <v>3</v>
      </c>
      <c r="C6" s="107" t="e">
        <f>#REF!</f>
        <v>#REF!</v>
      </c>
      <c r="D6" s="105" t="e">
        <f>#REF!</f>
        <v>#REF!</v>
      </c>
      <c r="E6" s="106"/>
      <c r="F6" s="106"/>
      <c r="G6" s="106"/>
      <c r="H6" s="105" t="e">
        <f>#REF!</f>
        <v>#REF!</v>
      </c>
      <c r="I6" s="105" t="e">
        <f>#REF!</f>
        <v>#REF!</v>
      </c>
      <c r="J6" s="105" t="e">
        <f>SUMIF(#REF!,J9,#REF!)</f>
        <v>#REF!</v>
      </c>
      <c r="K6" s="105" t="e">
        <f>SUMIF(#REF!,K9,#REF!)</f>
        <v>#REF!</v>
      </c>
      <c r="L6" s="105" t="e">
        <f>SUMIF(#REF!,L9,#REF!)</f>
        <v>#REF!</v>
      </c>
    </row>
    <row r="7" spans="1:12" x14ac:dyDescent="0.4">
      <c r="A7" s="101"/>
      <c r="B7" s="105">
        <v>4</v>
      </c>
      <c r="C7" s="108" t="e">
        <f>#REF!</f>
        <v>#REF!</v>
      </c>
      <c r="D7" s="105" t="e">
        <f>#REF!</f>
        <v>#REF!</v>
      </c>
      <c r="E7" s="106"/>
      <c r="F7" s="106"/>
      <c r="G7" s="106"/>
      <c r="H7" s="105" t="e">
        <f>#REF!</f>
        <v>#REF!</v>
      </c>
      <c r="I7" s="105" t="e">
        <f>#REF!</f>
        <v>#REF!</v>
      </c>
      <c r="J7" s="105" t="e">
        <f>SUMIF(#REF!,J9,#REF!)</f>
        <v>#REF!</v>
      </c>
      <c r="K7" s="105" t="e">
        <f>SUMIF(#REF!,K9,#REF!)</f>
        <v>#REF!</v>
      </c>
      <c r="L7" s="105" t="e">
        <f>SUMIF(#REF!,L9,#REF!)</f>
        <v>#REF!</v>
      </c>
    </row>
    <row r="8" spans="1:12" x14ac:dyDescent="0.4">
      <c r="A8" s="101"/>
      <c r="B8" s="101"/>
      <c r="C8" s="101"/>
      <c r="D8" s="101"/>
      <c r="E8" s="101"/>
      <c r="F8" s="101"/>
      <c r="G8" s="101"/>
      <c r="H8" s="101"/>
      <c r="I8" s="101"/>
      <c r="J8" s="101"/>
      <c r="K8" s="101"/>
    </row>
    <row r="9" spans="1:12" x14ac:dyDescent="0.4">
      <c r="J9" t="e">
        <f>#REF!</f>
        <v>#REF!</v>
      </c>
      <c r="K9" t="e">
        <f>#REF!</f>
        <v>#REF!</v>
      </c>
      <c r="L9" t="e">
        <f>#REF!</f>
        <v>#REF!</v>
      </c>
    </row>
  </sheetData>
  <mergeCells count="8">
    <mergeCell ref="J2:L2"/>
    <mergeCell ref="I2:I3"/>
    <mergeCell ref="B2:B3"/>
    <mergeCell ref="C2:C3"/>
    <mergeCell ref="D2:D3"/>
    <mergeCell ref="F2:F3"/>
    <mergeCell ref="G2:G3"/>
    <mergeCell ref="H2:H3"/>
  </mergeCells>
  <phoneticPr fontId="1"/>
  <conditionalFormatting sqref="H4:I7">
    <cfRule type="cellIs" dxfId="2" priority="3" operator="greaterThan">
      <formula>20000</formula>
    </cfRule>
  </conditionalFormatting>
  <conditionalFormatting sqref="H4:H7">
    <cfRule type="cellIs" dxfId="1" priority="2" operator="greaterThan">
      <formula>30</formula>
    </cfRule>
  </conditionalFormatting>
  <conditionalFormatting sqref="E4:E7">
    <cfRule type="expression" priority="1">
      <formula>AND(E4&lt;44136,E4&lt;&gt;0)</formula>
    </cfRule>
    <cfRule type="expression" dxfId="0" priority="4">
      <formula>AND(E4&lt;44136,E4&lt;&gt;0)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view="pageBreakPreview" zoomScale="85" zoomScaleNormal="100" zoomScaleSheetLayoutView="85" workbookViewId="0"/>
  </sheetViews>
  <sheetFormatPr defaultRowHeight="18.75" x14ac:dyDescent="0.4"/>
  <cols>
    <col min="1" max="1" width="22.625" customWidth="1"/>
    <col min="2" max="12" width="9.5" customWidth="1"/>
  </cols>
  <sheetData>
    <row r="1" spans="1:17" x14ac:dyDescent="0.4">
      <c r="A1" s="5"/>
      <c r="B1" s="5"/>
      <c r="C1" s="5"/>
      <c r="D1" s="5"/>
      <c r="E1" s="5"/>
      <c r="F1" s="5"/>
      <c r="G1" s="5"/>
      <c r="H1" s="5"/>
      <c r="I1" s="5"/>
      <c r="J1" s="5"/>
      <c r="K1" s="5"/>
      <c r="L1" s="48"/>
    </row>
    <row r="2" spans="1:17" ht="19.5" thickBot="1" x14ac:dyDescent="0.45">
      <c r="A2" s="4" t="s">
        <v>150</v>
      </c>
      <c r="B2" s="5"/>
      <c r="C2" s="5"/>
      <c r="D2" s="5"/>
      <c r="E2" s="5"/>
      <c r="F2" s="5"/>
      <c r="G2" s="5"/>
      <c r="H2" s="5"/>
      <c r="I2" s="5"/>
      <c r="J2" s="5"/>
      <c r="K2" s="5"/>
      <c r="L2" s="5"/>
    </row>
    <row r="3" spans="1:17" ht="93" customHeight="1" x14ac:dyDescent="0.4">
      <c r="A3" s="49" t="s">
        <v>0</v>
      </c>
      <c r="B3" s="471"/>
      <c r="C3" s="471"/>
      <c r="D3" s="471"/>
      <c r="E3" s="471"/>
      <c r="F3" s="471"/>
      <c r="G3" s="471"/>
      <c r="H3" s="471"/>
      <c r="I3" s="471"/>
      <c r="J3" s="471"/>
      <c r="K3" s="472"/>
      <c r="L3" s="72"/>
      <c r="M3" s="72"/>
      <c r="N3" s="72"/>
      <c r="O3" s="72"/>
      <c r="P3" s="72"/>
      <c r="Q3" s="72"/>
    </row>
    <row r="4" spans="1:17" ht="91.15" customHeight="1" x14ac:dyDescent="0.4">
      <c r="A4" s="50" t="s">
        <v>33</v>
      </c>
      <c r="B4" s="473"/>
      <c r="C4" s="473"/>
      <c r="D4" s="473"/>
      <c r="E4" s="473"/>
      <c r="F4" s="473"/>
      <c r="G4" s="473"/>
      <c r="H4" s="473"/>
      <c r="I4" s="473"/>
      <c r="J4" s="473"/>
      <c r="K4" s="474"/>
      <c r="L4" s="72"/>
      <c r="M4" s="72"/>
      <c r="N4" s="72"/>
      <c r="O4" s="72"/>
      <c r="P4" s="72"/>
      <c r="Q4" s="72"/>
    </row>
    <row r="5" spans="1:17" ht="94.9" customHeight="1" x14ac:dyDescent="0.4">
      <c r="A5" s="50" t="s">
        <v>3</v>
      </c>
      <c r="B5" s="473"/>
      <c r="C5" s="473"/>
      <c r="D5" s="473"/>
      <c r="E5" s="473"/>
      <c r="F5" s="473"/>
      <c r="G5" s="473"/>
      <c r="H5" s="473"/>
      <c r="I5" s="473"/>
      <c r="J5" s="473"/>
      <c r="K5" s="474"/>
      <c r="L5" s="72"/>
      <c r="M5" s="72"/>
      <c r="N5" s="72"/>
      <c r="O5" s="72"/>
      <c r="P5" s="72"/>
      <c r="Q5" s="72"/>
    </row>
    <row r="6" spans="1:17" ht="106.9" customHeight="1" x14ac:dyDescent="0.4">
      <c r="A6" s="50" t="s">
        <v>1</v>
      </c>
      <c r="B6" s="473"/>
      <c r="C6" s="473"/>
      <c r="D6" s="473"/>
      <c r="E6" s="473"/>
      <c r="F6" s="473"/>
      <c r="G6" s="473"/>
      <c r="H6" s="473"/>
      <c r="I6" s="473"/>
      <c r="J6" s="473"/>
      <c r="K6" s="474"/>
      <c r="L6" s="72"/>
      <c r="M6" s="72"/>
      <c r="N6" s="72"/>
      <c r="O6" s="72"/>
      <c r="P6" s="72"/>
      <c r="Q6" s="72"/>
    </row>
    <row r="7" spans="1:17" ht="94.15" customHeight="1" x14ac:dyDescent="0.4">
      <c r="A7" s="51" t="s">
        <v>41</v>
      </c>
      <c r="B7" s="473"/>
      <c r="C7" s="473"/>
      <c r="D7" s="473"/>
      <c r="E7" s="473"/>
      <c r="F7" s="473"/>
      <c r="G7" s="473"/>
      <c r="H7" s="473"/>
      <c r="I7" s="473"/>
      <c r="J7" s="473"/>
      <c r="K7" s="474"/>
      <c r="L7" s="72"/>
      <c r="M7" s="72"/>
      <c r="N7" s="72"/>
      <c r="O7" s="72"/>
      <c r="P7" s="72"/>
      <c r="Q7" s="72"/>
    </row>
    <row r="8" spans="1:17" ht="124.15" customHeight="1" x14ac:dyDescent="0.4">
      <c r="A8" s="50" t="s">
        <v>2</v>
      </c>
      <c r="B8" s="469"/>
      <c r="C8" s="469"/>
      <c r="D8" s="469"/>
      <c r="E8" s="469"/>
      <c r="F8" s="469"/>
      <c r="G8" s="469"/>
      <c r="H8" s="469"/>
      <c r="I8" s="469"/>
      <c r="J8" s="469"/>
      <c r="K8" s="470"/>
      <c r="L8" s="72"/>
      <c r="M8" s="72"/>
      <c r="N8" s="72"/>
      <c r="O8" s="72"/>
      <c r="P8" s="72"/>
      <c r="Q8" s="72"/>
    </row>
    <row r="9" spans="1:17" ht="124.15" customHeight="1" thickBot="1" x14ac:dyDescent="0.45">
      <c r="A9" s="83" t="s">
        <v>122</v>
      </c>
      <c r="B9" s="475"/>
      <c r="C9" s="476"/>
      <c r="D9" s="476"/>
      <c r="E9" s="476"/>
      <c r="F9" s="476"/>
      <c r="G9" s="476"/>
      <c r="H9" s="476"/>
      <c r="I9" s="476"/>
      <c r="J9" s="476"/>
      <c r="K9" s="477"/>
      <c r="L9" s="72"/>
      <c r="M9" s="72"/>
      <c r="N9" s="72"/>
      <c r="O9" s="72"/>
      <c r="P9" s="72"/>
      <c r="Q9" s="72"/>
    </row>
    <row r="10" spans="1:17" ht="127.15" customHeight="1" thickBot="1" x14ac:dyDescent="0.45">
      <c r="A10" s="83" t="s">
        <v>159</v>
      </c>
      <c r="B10" s="467"/>
      <c r="C10" s="467"/>
      <c r="D10" s="467"/>
      <c r="E10" s="467"/>
      <c r="F10" s="467"/>
      <c r="G10" s="467"/>
      <c r="H10" s="467"/>
      <c r="I10" s="467"/>
      <c r="J10" s="467"/>
      <c r="K10" s="468"/>
    </row>
  </sheetData>
  <mergeCells count="8">
    <mergeCell ref="B10:K10"/>
    <mergeCell ref="B8:K8"/>
    <mergeCell ref="B3:K3"/>
    <mergeCell ref="B4:K4"/>
    <mergeCell ref="B5:K5"/>
    <mergeCell ref="B6:K6"/>
    <mergeCell ref="B7:K7"/>
    <mergeCell ref="B9:K9"/>
  </mergeCells>
  <phoneticPr fontId="1"/>
  <printOptions horizontalCentered="1"/>
  <pageMargins left="0.70866141732283472" right="0.70866141732283472" top="0.74803149606299213" bottom="0.74803149606299213" header="0.31496062992125984" footer="0.31496062992125984"/>
  <pageSetup paperSize="9" scale="6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view="pageBreakPreview" zoomScale="85" zoomScaleNormal="100" zoomScaleSheetLayoutView="85" workbookViewId="0"/>
  </sheetViews>
  <sheetFormatPr defaultRowHeight="18.75" x14ac:dyDescent="0.4"/>
  <cols>
    <col min="1" max="1" width="22.25" customWidth="1"/>
    <col min="2" max="12" width="9.5" customWidth="1"/>
  </cols>
  <sheetData>
    <row r="1" spans="1:17" x14ac:dyDescent="0.4">
      <c r="A1" s="5"/>
      <c r="B1" s="5"/>
      <c r="C1" s="5"/>
      <c r="D1" s="5"/>
      <c r="E1" s="5"/>
      <c r="F1" s="5"/>
      <c r="G1" s="5"/>
      <c r="H1" s="5"/>
      <c r="I1" s="5"/>
      <c r="J1" s="5"/>
      <c r="K1" s="5"/>
      <c r="L1" s="48"/>
    </row>
    <row r="2" spans="1:17" ht="19.5" thickBot="1" x14ac:dyDescent="0.45">
      <c r="A2" s="4" t="s">
        <v>150</v>
      </c>
      <c r="B2" s="5"/>
      <c r="C2" s="5"/>
      <c r="D2" s="5"/>
      <c r="E2" s="5"/>
      <c r="F2" s="5"/>
      <c r="G2" s="5"/>
      <c r="H2" s="5"/>
      <c r="I2" s="5"/>
      <c r="J2" s="5"/>
      <c r="K2" s="5"/>
      <c r="L2" s="5"/>
    </row>
    <row r="3" spans="1:17" ht="93" customHeight="1" x14ac:dyDescent="0.4">
      <c r="A3" s="49" t="s">
        <v>0</v>
      </c>
      <c r="B3" s="471" t="s">
        <v>31</v>
      </c>
      <c r="C3" s="471"/>
      <c r="D3" s="471"/>
      <c r="E3" s="471"/>
      <c r="F3" s="471"/>
      <c r="G3" s="471"/>
      <c r="H3" s="471"/>
      <c r="I3" s="471"/>
      <c r="J3" s="471"/>
      <c r="K3" s="472"/>
      <c r="L3" s="72"/>
      <c r="M3" s="72"/>
      <c r="N3" s="72"/>
      <c r="O3" s="72"/>
      <c r="P3" s="72"/>
      <c r="Q3" s="72"/>
    </row>
    <row r="4" spans="1:17" ht="91.15" customHeight="1" x14ac:dyDescent="0.4">
      <c r="A4" s="50" t="s">
        <v>33</v>
      </c>
      <c r="B4" s="473" t="s">
        <v>81</v>
      </c>
      <c r="C4" s="473"/>
      <c r="D4" s="473"/>
      <c r="E4" s="473"/>
      <c r="F4" s="473"/>
      <c r="G4" s="473"/>
      <c r="H4" s="473"/>
      <c r="I4" s="473"/>
      <c r="J4" s="473"/>
      <c r="K4" s="474"/>
      <c r="L4" s="72"/>
      <c r="M4" s="72"/>
      <c r="N4" s="72"/>
      <c r="O4" s="72"/>
      <c r="P4" s="72"/>
      <c r="Q4" s="72"/>
    </row>
    <row r="5" spans="1:17" ht="94.9" customHeight="1" x14ac:dyDescent="0.4">
      <c r="A5" s="50" t="s">
        <v>3</v>
      </c>
      <c r="B5" s="473" t="s">
        <v>29</v>
      </c>
      <c r="C5" s="473"/>
      <c r="D5" s="473"/>
      <c r="E5" s="473"/>
      <c r="F5" s="473"/>
      <c r="G5" s="473"/>
      <c r="H5" s="473"/>
      <c r="I5" s="473"/>
      <c r="J5" s="473"/>
      <c r="K5" s="474"/>
      <c r="L5" s="72"/>
      <c r="M5" s="72"/>
      <c r="N5" s="72"/>
      <c r="O5" s="72"/>
      <c r="P5" s="72"/>
      <c r="Q5" s="72"/>
    </row>
    <row r="6" spans="1:17" ht="106.9" customHeight="1" x14ac:dyDescent="0.4">
      <c r="A6" s="51" t="s">
        <v>1</v>
      </c>
      <c r="B6" s="473" t="s">
        <v>36</v>
      </c>
      <c r="C6" s="473"/>
      <c r="D6" s="473"/>
      <c r="E6" s="473"/>
      <c r="F6" s="473"/>
      <c r="G6" s="473"/>
      <c r="H6" s="473"/>
      <c r="I6" s="473"/>
      <c r="J6" s="473"/>
      <c r="K6" s="474"/>
      <c r="L6" s="72"/>
      <c r="M6" s="72"/>
      <c r="N6" s="72"/>
      <c r="O6" s="72"/>
      <c r="P6" s="72"/>
      <c r="Q6" s="72"/>
    </row>
    <row r="7" spans="1:17" ht="94.15" customHeight="1" x14ac:dyDescent="0.4">
      <c r="A7" s="51" t="s">
        <v>42</v>
      </c>
      <c r="B7" s="473" t="s">
        <v>44</v>
      </c>
      <c r="C7" s="473"/>
      <c r="D7" s="473"/>
      <c r="E7" s="473"/>
      <c r="F7" s="473"/>
      <c r="G7" s="473"/>
      <c r="H7" s="473"/>
      <c r="I7" s="473"/>
      <c r="J7" s="473"/>
      <c r="K7" s="474"/>
      <c r="L7" s="72"/>
      <c r="M7" s="72"/>
      <c r="N7" s="72"/>
      <c r="O7" s="72"/>
      <c r="P7" s="72"/>
      <c r="Q7" s="72"/>
    </row>
    <row r="8" spans="1:17" ht="124.15" customHeight="1" x14ac:dyDescent="0.4">
      <c r="A8" s="50" t="s">
        <v>2</v>
      </c>
      <c r="B8" s="473" t="s">
        <v>32</v>
      </c>
      <c r="C8" s="473"/>
      <c r="D8" s="473"/>
      <c r="E8" s="473"/>
      <c r="F8" s="473"/>
      <c r="G8" s="473"/>
      <c r="H8" s="473"/>
      <c r="I8" s="473"/>
      <c r="J8" s="473"/>
      <c r="K8" s="474"/>
      <c r="L8" s="72"/>
      <c r="M8" s="72"/>
      <c r="N8" s="72"/>
      <c r="O8" s="72"/>
      <c r="P8" s="72"/>
      <c r="Q8" s="72"/>
    </row>
    <row r="9" spans="1:17" ht="180" customHeight="1" x14ac:dyDescent="0.4">
      <c r="A9" s="51" t="s">
        <v>122</v>
      </c>
      <c r="B9" s="473" t="s">
        <v>129</v>
      </c>
      <c r="C9" s="473"/>
      <c r="D9" s="473"/>
      <c r="E9" s="473"/>
      <c r="F9" s="473"/>
      <c r="G9" s="473"/>
      <c r="H9" s="473"/>
      <c r="I9" s="473"/>
      <c r="J9" s="473"/>
      <c r="K9" s="474"/>
    </row>
    <row r="10" spans="1:17" ht="127.15" customHeight="1" thickBot="1" x14ac:dyDescent="0.45">
      <c r="A10" s="83" t="s">
        <v>159</v>
      </c>
      <c r="B10" s="478" t="s">
        <v>160</v>
      </c>
      <c r="C10" s="479"/>
      <c r="D10" s="479"/>
      <c r="E10" s="479"/>
      <c r="F10" s="479"/>
      <c r="G10" s="479"/>
      <c r="H10" s="479"/>
      <c r="I10" s="479"/>
      <c r="J10" s="479"/>
      <c r="K10" s="480"/>
    </row>
  </sheetData>
  <mergeCells count="8">
    <mergeCell ref="B10:K10"/>
    <mergeCell ref="B9:K9"/>
    <mergeCell ref="B8:K8"/>
    <mergeCell ref="B6:K6"/>
    <mergeCell ref="B3:K3"/>
    <mergeCell ref="B4:K4"/>
    <mergeCell ref="B5:K5"/>
    <mergeCell ref="B7:K7"/>
  </mergeCells>
  <phoneticPr fontId="1"/>
  <printOptions horizontalCentered="1"/>
  <pageMargins left="0.70866141732283472" right="0.70866141732283472" top="0.74803149606299213" bottom="0.74803149606299213" header="0.31496062992125984" footer="0.31496062992125984"/>
  <pageSetup paperSize="9" scale="68"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5"/>
  <sheetViews>
    <sheetView tabSelected="1" view="pageBreakPreview" zoomScale="55" zoomScaleNormal="100" zoomScaleSheetLayoutView="55" workbookViewId="0">
      <selection activeCell="U46" sqref="U46"/>
    </sheetView>
  </sheetViews>
  <sheetFormatPr defaultRowHeight="18.75" x14ac:dyDescent="0.4"/>
  <cols>
    <col min="1" max="1" width="3.75" customWidth="1"/>
    <col min="2" max="2" width="16.25" customWidth="1"/>
    <col min="3" max="3" width="13.75" customWidth="1"/>
    <col min="4" max="4" width="23.25" customWidth="1"/>
    <col min="5" max="5" width="3.375" customWidth="1"/>
    <col min="6" max="7" width="18.75" customWidth="1"/>
    <col min="8" max="8" width="21.5" customWidth="1"/>
    <col min="9" max="10" width="21.625" customWidth="1"/>
    <col min="11" max="11" width="19.125" customWidth="1"/>
    <col min="12" max="12" width="18.875" customWidth="1"/>
    <col min="13" max="14" width="16.25" customWidth="1"/>
    <col min="15" max="16" width="19.75" bestFit="1" customWidth="1"/>
    <col min="17" max="17" width="19.625" customWidth="1"/>
    <col min="19" max="20" width="0" hidden="1" customWidth="1"/>
  </cols>
  <sheetData>
    <row r="1" spans="1:21" x14ac:dyDescent="0.4">
      <c r="A1" s="438"/>
      <c r="B1" s="438"/>
      <c r="C1" s="438"/>
      <c r="D1" s="438"/>
      <c r="E1" s="438"/>
      <c r="F1" s="438"/>
      <c r="G1" s="438"/>
      <c r="H1" s="438"/>
      <c r="I1" s="438"/>
      <c r="J1" s="438"/>
      <c r="K1" s="438"/>
      <c r="L1" s="438"/>
      <c r="M1" s="438"/>
      <c r="N1" s="438"/>
      <c r="O1" s="438"/>
      <c r="P1" s="438"/>
      <c r="Q1" s="438"/>
      <c r="S1" t="s">
        <v>188</v>
      </c>
      <c r="T1" t="s">
        <v>175</v>
      </c>
    </row>
    <row r="2" spans="1:21" x14ac:dyDescent="0.4">
      <c r="A2" s="438"/>
      <c r="B2" s="439" t="s">
        <v>149</v>
      </c>
      <c r="C2" s="439"/>
      <c r="D2" s="439"/>
      <c r="E2" s="438"/>
      <c r="F2" s="438"/>
      <c r="G2" s="438"/>
      <c r="H2" s="438"/>
      <c r="I2" s="438"/>
      <c r="J2" s="438"/>
      <c r="K2" s="438"/>
      <c r="L2" s="438"/>
      <c r="M2" s="438"/>
      <c r="N2" s="438"/>
      <c r="O2" s="438"/>
      <c r="P2" s="438"/>
      <c r="Q2" s="438"/>
      <c r="S2" t="s">
        <v>187</v>
      </c>
      <c r="T2" t="s">
        <v>191</v>
      </c>
    </row>
    <row r="3" spans="1:21" x14ac:dyDescent="0.4">
      <c r="A3" s="438"/>
      <c r="B3" s="438"/>
      <c r="C3" s="438"/>
      <c r="D3" s="438"/>
      <c r="E3" s="438"/>
      <c r="F3" s="438"/>
      <c r="G3" s="438"/>
      <c r="H3" s="438"/>
      <c r="I3" s="438"/>
      <c r="J3" s="438"/>
      <c r="K3" s="438"/>
      <c r="L3" s="438"/>
      <c r="M3" s="438"/>
      <c r="N3" s="438"/>
      <c r="O3" s="438"/>
      <c r="P3" s="438"/>
      <c r="Q3" s="438"/>
      <c r="S3" t="s">
        <v>186</v>
      </c>
      <c r="T3" t="s">
        <v>176</v>
      </c>
    </row>
    <row r="4" spans="1:21" ht="18" customHeight="1" x14ac:dyDescent="0.4">
      <c r="A4" s="553" t="s">
        <v>133</v>
      </c>
      <c r="B4" s="554"/>
      <c r="C4" s="554"/>
      <c r="D4" s="554"/>
      <c r="E4" s="554"/>
      <c r="F4" s="554"/>
      <c r="G4" s="554"/>
      <c r="H4" s="554"/>
      <c r="I4" s="554"/>
      <c r="J4" s="554"/>
      <c r="K4" s="554"/>
      <c r="L4" s="554"/>
      <c r="M4" s="440"/>
      <c r="N4" s="440"/>
      <c r="O4" s="440"/>
      <c r="P4" s="440"/>
      <c r="Q4" s="440"/>
    </row>
    <row r="5" spans="1:21" ht="18.600000000000001" customHeight="1" thickBot="1" x14ac:dyDescent="0.45">
      <c r="A5" s="555"/>
      <c r="B5" s="556"/>
      <c r="C5" s="556"/>
      <c r="D5" s="556"/>
      <c r="E5" s="556"/>
      <c r="F5" s="556"/>
      <c r="G5" s="556"/>
      <c r="H5" s="556"/>
      <c r="I5" s="556"/>
      <c r="J5" s="556"/>
      <c r="K5" s="556"/>
      <c r="L5" s="556"/>
      <c r="M5" s="440"/>
      <c r="N5" s="440"/>
      <c r="O5" s="440"/>
      <c r="P5" s="440"/>
      <c r="Q5" s="440"/>
    </row>
    <row r="6" spans="1:21" ht="18" customHeight="1" thickBot="1" x14ac:dyDescent="0.45">
      <c r="A6" s="441"/>
      <c r="B6" s="557" t="s">
        <v>197</v>
      </c>
      <c r="C6" s="558"/>
      <c r="D6" s="558"/>
      <c r="E6" s="559"/>
      <c r="F6" s="563" t="s">
        <v>151</v>
      </c>
      <c r="G6" s="564"/>
      <c r="H6" s="564"/>
      <c r="I6" s="565" t="s">
        <v>180</v>
      </c>
      <c r="J6" s="566"/>
      <c r="K6" s="565" t="s">
        <v>193</v>
      </c>
      <c r="L6" s="566"/>
      <c r="M6" s="565" t="s">
        <v>185</v>
      </c>
      <c r="N6" s="566"/>
      <c r="O6" s="567"/>
      <c r="P6" s="568" t="s">
        <v>195</v>
      </c>
      <c r="Q6" s="570" t="s">
        <v>196</v>
      </c>
    </row>
    <row r="7" spans="1:21" ht="36.6" customHeight="1" thickBot="1" x14ac:dyDescent="0.45">
      <c r="A7" s="441"/>
      <c r="B7" s="560"/>
      <c r="C7" s="561"/>
      <c r="D7" s="561"/>
      <c r="E7" s="562"/>
      <c r="F7" s="560"/>
      <c r="G7" s="561"/>
      <c r="H7" s="561"/>
      <c r="I7" s="566"/>
      <c r="J7" s="566"/>
      <c r="K7" s="566"/>
      <c r="L7" s="566"/>
      <c r="M7" s="566"/>
      <c r="N7" s="566"/>
      <c r="O7" s="567"/>
      <c r="P7" s="569"/>
      <c r="Q7" s="569"/>
    </row>
    <row r="8" spans="1:21" ht="21" customHeight="1" thickBot="1" x14ac:dyDescent="0.45">
      <c r="A8" s="441"/>
      <c r="B8" s="571">
        <f>SUM(E17:G212)</f>
        <v>0</v>
      </c>
      <c r="C8" s="572"/>
      <c r="D8" s="572"/>
      <c r="E8" s="573"/>
      <c r="F8" s="577">
        <f>SUM(K17:L212)</f>
        <v>0</v>
      </c>
      <c r="G8" s="578"/>
      <c r="H8" s="578"/>
      <c r="I8" s="581">
        <f>SUM(O17:O212)</f>
        <v>0</v>
      </c>
      <c r="J8" s="581"/>
      <c r="K8" s="581">
        <f>SUM(P17:P212)</f>
        <v>0</v>
      </c>
      <c r="L8" s="581"/>
      <c r="M8" s="581">
        <f>SUM(Q17:Q212)</f>
        <v>0</v>
      </c>
      <c r="N8" s="581"/>
      <c r="O8" s="442"/>
      <c r="P8" s="582"/>
      <c r="Q8" s="582"/>
      <c r="R8" s="195"/>
      <c r="S8" s="195"/>
      <c r="T8" s="195"/>
      <c r="U8" s="195"/>
    </row>
    <row r="9" spans="1:21" ht="18.600000000000001" customHeight="1" thickBot="1" x14ac:dyDescent="0.45">
      <c r="A9" s="443"/>
      <c r="B9" s="574"/>
      <c r="C9" s="575"/>
      <c r="D9" s="575"/>
      <c r="E9" s="576"/>
      <c r="F9" s="579"/>
      <c r="G9" s="580"/>
      <c r="H9" s="580"/>
      <c r="I9" s="581"/>
      <c r="J9" s="581"/>
      <c r="K9" s="581"/>
      <c r="L9" s="581"/>
      <c r="M9" s="581"/>
      <c r="N9" s="581"/>
      <c r="O9" s="442"/>
      <c r="P9" s="583"/>
      <c r="Q9" s="583"/>
      <c r="R9" s="195"/>
      <c r="S9" s="195"/>
      <c r="T9" s="195"/>
      <c r="U9" s="195"/>
    </row>
    <row r="10" spans="1:21" ht="18.600000000000001" customHeight="1" x14ac:dyDescent="0.4">
      <c r="A10" s="455"/>
      <c r="B10" s="456"/>
      <c r="C10" s="456"/>
      <c r="D10" s="456"/>
      <c r="E10" s="456"/>
      <c r="F10" s="457"/>
      <c r="G10" s="457"/>
      <c r="H10" s="457"/>
      <c r="I10" s="458"/>
      <c r="J10" s="458"/>
      <c r="K10" s="458"/>
      <c r="L10" s="458"/>
      <c r="M10" s="458"/>
      <c r="N10" s="458"/>
      <c r="O10" s="442"/>
      <c r="P10" s="451"/>
      <c r="Q10" s="451"/>
      <c r="R10" s="195"/>
      <c r="S10" s="195"/>
      <c r="T10" s="195"/>
      <c r="U10" s="195"/>
    </row>
    <row r="11" spans="1:21" ht="18.600000000000001" customHeight="1" thickBot="1" x14ac:dyDescent="0.45">
      <c r="A11" s="455"/>
      <c r="B11" s="459" t="s">
        <v>210</v>
      </c>
      <c r="C11" s="444"/>
      <c r="D11" s="444"/>
      <c r="E11" s="444"/>
      <c r="F11" s="444"/>
      <c r="G11" s="440"/>
      <c r="H11" s="440"/>
      <c r="I11" s="440"/>
      <c r="J11" s="440"/>
      <c r="K11" s="440"/>
      <c r="L11" s="440"/>
      <c r="M11" s="440"/>
      <c r="N11" s="440"/>
      <c r="O11" s="440"/>
      <c r="P11" s="440"/>
      <c r="Q11" s="440"/>
      <c r="R11" s="195"/>
      <c r="S11" s="195"/>
      <c r="T11" s="195"/>
      <c r="U11" s="195"/>
    </row>
    <row r="12" spans="1:21" ht="18" customHeight="1" x14ac:dyDescent="0.4">
      <c r="A12" s="445"/>
      <c r="B12" s="584" t="s">
        <v>152</v>
      </c>
      <c r="C12" s="585"/>
      <c r="D12" s="585"/>
      <c r="E12" s="585"/>
      <c r="F12" s="585"/>
      <c r="G12" s="586"/>
      <c r="H12" s="590" t="s">
        <v>154</v>
      </c>
      <c r="I12" s="591"/>
      <c r="J12" s="591"/>
      <c r="K12" s="591"/>
      <c r="L12" s="591"/>
      <c r="M12" s="591"/>
      <c r="N12" s="440"/>
      <c r="O12" s="440"/>
      <c r="P12" s="440"/>
      <c r="Q12" s="440"/>
      <c r="R12" s="195"/>
      <c r="S12" s="195"/>
      <c r="T12" s="195"/>
      <c r="U12" s="195"/>
    </row>
    <row r="13" spans="1:21" ht="18" customHeight="1" thickBot="1" x14ac:dyDescent="0.45">
      <c r="A13" s="446"/>
      <c r="B13" s="587"/>
      <c r="C13" s="588"/>
      <c r="D13" s="588"/>
      <c r="E13" s="588"/>
      <c r="F13" s="588"/>
      <c r="G13" s="589"/>
      <c r="H13" s="587"/>
      <c r="I13" s="588"/>
      <c r="J13" s="588"/>
      <c r="K13" s="588"/>
      <c r="L13" s="588"/>
      <c r="M13" s="588"/>
      <c r="N13" s="440"/>
      <c r="O13" s="440"/>
      <c r="P13" s="440"/>
      <c r="Q13" s="440"/>
      <c r="R13" s="195"/>
      <c r="S13" s="195"/>
      <c r="T13" s="195"/>
      <c r="U13" s="195"/>
    </row>
    <row r="14" spans="1:21" ht="18.600000000000001" customHeight="1" thickBot="1" x14ac:dyDescent="0.45">
      <c r="A14" s="527"/>
      <c r="B14" s="487" t="s">
        <v>130</v>
      </c>
      <c r="C14" s="530"/>
      <c r="D14" s="531"/>
      <c r="E14" s="534" t="s">
        <v>197</v>
      </c>
      <c r="F14" s="535"/>
      <c r="G14" s="536"/>
      <c r="H14" s="481" t="s">
        <v>189</v>
      </c>
      <c r="I14" s="481" t="s">
        <v>198</v>
      </c>
      <c r="J14" s="544" t="s">
        <v>161</v>
      </c>
      <c r="K14" s="548" t="s">
        <v>151</v>
      </c>
      <c r="L14" s="549"/>
      <c r="M14" s="552" t="s">
        <v>164</v>
      </c>
      <c r="N14" s="481" t="s">
        <v>199</v>
      </c>
      <c r="O14" s="484" t="s">
        <v>181</v>
      </c>
      <c r="P14" s="484" t="s">
        <v>194</v>
      </c>
      <c r="Q14" s="484" t="s">
        <v>185</v>
      </c>
      <c r="R14" s="195"/>
      <c r="S14" s="195"/>
      <c r="T14" s="195"/>
      <c r="U14" s="195"/>
    </row>
    <row r="15" spans="1:21" ht="18" customHeight="1" thickBot="1" x14ac:dyDescent="0.45">
      <c r="A15" s="528"/>
      <c r="B15" s="488"/>
      <c r="C15" s="532"/>
      <c r="D15" s="533"/>
      <c r="E15" s="537"/>
      <c r="F15" s="538"/>
      <c r="G15" s="539"/>
      <c r="H15" s="543"/>
      <c r="I15" s="543"/>
      <c r="J15" s="545"/>
      <c r="K15" s="548"/>
      <c r="L15" s="549"/>
      <c r="M15" s="552"/>
      <c r="N15" s="482"/>
      <c r="O15" s="485"/>
      <c r="P15" s="485"/>
      <c r="Q15" s="485"/>
      <c r="R15" s="195"/>
      <c r="S15" s="195"/>
      <c r="T15" s="195"/>
      <c r="U15" s="195"/>
    </row>
    <row r="16" spans="1:21" ht="18.600000000000001" customHeight="1" thickBot="1" x14ac:dyDescent="0.45">
      <c r="A16" s="528"/>
      <c r="B16" s="487" t="s">
        <v>131</v>
      </c>
      <c r="C16" s="489"/>
      <c r="D16" s="490"/>
      <c r="E16" s="540"/>
      <c r="F16" s="541"/>
      <c r="G16" s="542"/>
      <c r="H16" s="543"/>
      <c r="I16" s="543"/>
      <c r="J16" s="545"/>
      <c r="K16" s="550"/>
      <c r="L16" s="551"/>
      <c r="M16" s="552"/>
      <c r="N16" s="483"/>
      <c r="O16" s="486"/>
      <c r="P16" s="486"/>
      <c r="Q16" s="486"/>
      <c r="R16" s="195"/>
      <c r="S16" s="195"/>
      <c r="T16" s="195"/>
      <c r="U16" s="195"/>
    </row>
    <row r="17" spans="1:21" ht="19.5" thickBot="1" x14ac:dyDescent="0.45">
      <c r="A17" s="528"/>
      <c r="B17" s="488"/>
      <c r="C17" s="491"/>
      <c r="D17" s="492"/>
      <c r="E17" s="493"/>
      <c r="F17" s="494"/>
      <c r="G17" s="495"/>
      <c r="H17" s="502"/>
      <c r="I17" s="504"/>
      <c r="J17" s="506" t="e">
        <f>I17/H17</f>
        <v>#DIV/0!</v>
      </c>
      <c r="K17" s="509"/>
      <c r="L17" s="510"/>
      <c r="M17" s="515"/>
      <c r="N17" s="516"/>
      <c r="O17" s="519">
        <f>IF(H20=$S$3,IF(AND(N17=$T$3,J17&lt;=0.9),E17,K17/J17),E17)</f>
        <v>0</v>
      </c>
      <c r="P17" s="519">
        <f>IF(H20=$S$3,(IF(AND(N17=$T$3,J17&lt;=0.9),0,K17/J17)),0)</f>
        <v>0</v>
      </c>
      <c r="Q17" s="522">
        <f>IF(N17=$T$3,P17*0.02,0)</f>
        <v>0</v>
      </c>
      <c r="R17" s="195"/>
      <c r="S17" s="195"/>
      <c r="T17" s="195"/>
      <c r="U17" s="195"/>
    </row>
    <row r="18" spans="1:21" ht="34.9" customHeight="1" thickBot="1" x14ac:dyDescent="0.45">
      <c r="A18" s="528"/>
      <c r="B18" s="447" t="s">
        <v>153</v>
      </c>
      <c r="C18" s="525"/>
      <c r="D18" s="526"/>
      <c r="E18" s="496"/>
      <c r="F18" s="497"/>
      <c r="G18" s="498"/>
      <c r="H18" s="503"/>
      <c r="I18" s="505"/>
      <c r="J18" s="507"/>
      <c r="K18" s="511"/>
      <c r="L18" s="512"/>
      <c r="M18" s="515"/>
      <c r="N18" s="517"/>
      <c r="O18" s="520"/>
      <c r="P18" s="520"/>
      <c r="Q18" s="523"/>
      <c r="R18" s="195"/>
      <c r="S18" s="195"/>
      <c r="T18" s="195"/>
      <c r="U18" s="195"/>
    </row>
    <row r="19" spans="1:21" ht="15.6" customHeight="1" thickBot="1" x14ac:dyDescent="0.45">
      <c r="A19" s="528"/>
      <c r="B19" s="487" t="s">
        <v>132</v>
      </c>
      <c r="C19" s="489"/>
      <c r="D19" s="490"/>
      <c r="E19" s="496"/>
      <c r="F19" s="497"/>
      <c r="G19" s="498"/>
      <c r="H19" s="503"/>
      <c r="I19" s="505"/>
      <c r="J19" s="507"/>
      <c r="K19" s="511"/>
      <c r="L19" s="512"/>
      <c r="M19" s="515"/>
      <c r="N19" s="517"/>
      <c r="O19" s="520"/>
      <c r="P19" s="520"/>
      <c r="Q19" s="523"/>
      <c r="R19" s="195"/>
      <c r="S19" s="195"/>
      <c r="T19" s="195"/>
      <c r="U19" s="195"/>
    </row>
    <row r="20" spans="1:21" ht="21.6" customHeight="1" thickBot="1" x14ac:dyDescent="0.45">
      <c r="A20" s="529"/>
      <c r="B20" s="488"/>
      <c r="C20" s="491"/>
      <c r="D20" s="492"/>
      <c r="E20" s="499"/>
      <c r="F20" s="500"/>
      <c r="G20" s="501"/>
      <c r="H20" s="448"/>
      <c r="I20" s="448"/>
      <c r="J20" s="508"/>
      <c r="K20" s="513"/>
      <c r="L20" s="514"/>
      <c r="M20" s="515"/>
      <c r="N20" s="518"/>
      <c r="O20" s="521"/>
      <c r="P20" s="521"/>
      <c r="Q20" s="524"/>
      <c r="R20" s="195"/>
      <c r="S20" s="195"/>
      <c r="T20" s="195"/>
      <c r="U20" s="195"/>
    </row>
    <row r="21" spans="1:21" ht="19.5" thickBot="1" x14ac:dyDescent="0.45">
      <c r="A21" s="446"/>
      <c r="B21" s="440"/>
      <c r="C21" s="440"/>
      <c r="D21" s="440"/>
      <c r="E21" s="440"/>
      <c r="F21" s="440"/>
      <c r="G21" s="440"/>
      <c r="H21" s="442"/>
      <c r="I21" s="442"/>
      <c r="J21" s="454"/>
      <c r="K21" s="449"/>
      <c r="L21" s="442"/>
      <c r="M21" s="442"/>
      <c r="N21" s="442"/>
      <c r="O21" s="452"/>
      <c r="P21" s="452"/>
      <c r="Q21" s="453"/>
      <c r="R21" s="195"/>
      <c r="S21" s="195"/>
      <c r="T21" s="195"/>
      <c r="U21" s="195"/>
    </row>
    <row r="22" spans="1:21" ht="18" customHeight="1" thickBot="1" x14ac:dyDescent="0.45">
      <c r="A22" s="527"/>
      <c r="B22" s="487" t="s">
        <v>130</v>
      </c>
      <c r="C22" s="530"/>
      <c r="D22" s="531"/>
      <c r="E22" s="534" t="s">
        <v>197</v>
      </c>
      <c r="F22" s="535"/>
      <c r="G22" s="536"/>
      <c r="H22" s="481" t="s">
        <v>189</v>
      </c>
      <c r="I22" s="481" t="s">
        <v>198</v>
      </c>
      <c r="J22" s="544" t="s">
        <v>161</v>
      </c>
      <c r="K22" s="546" t="s">
        <v>151</v>
      </c>
      <c r="L22" s="547"/>
      <c r="M22" s="552" t="s">
        <v>164</v>
      </c>
      <c r="N22" s="481" t="s">
        <v>199</v>
      </c>
      <c r="O22" s="484" t="s">
        <v>181</v>
      </c>
      <c r="P22" s="484" t="s">
        <v>194</v>
      </c>
      <c r="Q22" s="484" t="s">
        <v>185</v>
      </c>
      <c r="R22" s="195"/>
      <c r="S22" s="195"/>
      <c r="T22" s="195"/>
      <c r="U22" s="195"/>
    </row>
    <row r="23" spans="1:21" ht="19.5" thickBot="1" x14ac:dyDescent="0.45">
      <c r="A23" s="528"/>
      <c r="B23" s="488"/>
      <c r="C23" s="532"/>
      <c r="D23" s="533"/>
      <c r="E23" s="537"/>
      <c r="F23" s="538"/>
      <c r="G23" s="539"/>
      <c r="H23" s="543"/>
      <c r="I23" s="543"/>
      <c r="J23" s="545"/>
      <c r="K23" s="548"/>
      <c r="L23" s="549"/>
      <c r="M23" s="552"/>
      <c r="N23" s="482"/>
      <c r="O23" s="485"/>
      <c r="P23" s="485"/>
      <c r="Q23" s="485"/>
      <c r="R23" s="195"/>
      <c r="S23" s="195"/>
      <c r="T23" s="195"/>
      <c r="U23" s="195"/>
    </row>
    <row r="24" spans="1:21" ht="19.5" thickBot="1" x14ac:dyDescent="0.45">
      <c r="A24" s="528"/>
      <c r="B24" s="487" t="s">
        <v>131</v>
      </c>
      <c r="C24" s="489"/>
      <c r="D24" s="490"/>
      <c r="E24" s="540"/>
      <c r="F24" s="541"/>
      <c r="G24" s="542"/>
      <c r="H24" s="543"/>
      <c r="I24" s="543"/>
      <c r="J24" s="545"/>
      <c r="K24" s="550"/>
      <c r="L24" s="551"/>
      <c r="M24" s="552"/>
      <c r="N24" s="483"/>
      <c r="O24" s="486"/>
      <c r="P24" s="486"/>
      <c r="Q24" s="486"/>
      <c r="R24" s="195"/>
      <c r="S24" s="195"/>
      <c r="T24" s="195"/>
      <c r="U24" s="195"/>
    </row>
    <row r="25" spans="1:21" ht="19.5" thickBot="1" x14ac:dyDescent="0.45">
      <c r="A25" s="528"/>
      <c r="B25" s="488"/>
      <c r="C25" s="491"/>
      <c r="D25" s="492"/>
      <c r="E25" s="493"/>
      <c r="F25" s="494"/>
      <c r="G25" s="495"/>
      <c r="H25" s="502"/>
      <c r="I25" s="504"/>
      <c r="J25" s="506" t="e">
        <f>I25/H25</f>
        <v>#DIV/0!</v>
      </c>
      <c r="K25" s="509"/>
      <c r="L25" s="510"/>
      <c r="M25" s="515"/>
      <c r="N25" s="516"/>
      <c r="O25" s="519">
        <f>IF(H28=$S$3,IF(AND(N25=$T$3,J25&lt;=0.9),E25,K25/J25),E25)</f>
        <v>0</v>
      </c>
      <c r="P25" s="519">
        <f>IF(H28=$S$3,(IF(AND(N25=$T$3,J25&lt;=0.9),0,K25/J25)),0)</f>
        <v>0</v>
      </c>
      <c r="Q25" s="522">
        <f>IF(N25=$T$3,P25*0.02,0)</f>
        <v>0</v>
      </c>
      <c r="R25" s="195"/>
      <c r="S25" s="195"/>
      <c r="T25" s="195"/>
      <c r="U25" s="195"/>
    </row>
    <row r="26" spans="1:21" ht="33" customHeight="1" thickBot="1" x14ac:dyDescent="0.45">
      <c r="A26" s="528"/>
      <c r="B26" s="447" t="s">
        <v>153</v>
      </c>
      <c r="C26" s="525"/>
      <c r="D26" s="526"/>
      <c r="E26" s="496"/>
      <c r="F26" s="497"/>
      <c r="G26" s="498"/>
      <c r="H26" s="503"/>
      <c r="I26" s="505"/>
      <c r="J26" s="507"/>
      <c r="K26" s="511"/>
      <c r="L26" s="512"/>
      <c r="M26" s="515"/>
      <c r="N26" s="517"/>
      <c r="O26" s="520"/>
      <c r="P26" s="520"/>
      <c r="Q26" s="523"/>
      <c r="R26" s="195"/>
      <c r="S26" s="195"/>
      <c r="T26" s="195"/>
      <c r="U26" s="195"/>
    </row>
    <row r="27" spans="1:21" ht="19.899999999999999" customHeight="1" thickBot="1" x14ac:dyDescent="0.45">
      <c r="A27" s="528"/>
      <c r="B27" s="487" t="s">
        <v>132</v>
      </c>
      <c r="C27" s="489"/>
      <c r="D27" s="490"/>
      <c r="E27" s="496"/>
      <c r="F27" s="497"/>
      <c r="G27" s="498"/>
      <c r="H27" s="503"/>
      <c r="I27" s="505"/>
      <c r="J27" s="507"/>
      <c r="K27" s="511"/>
      <c r="L27" s="512"/>
      <c r="M27" s="515"/>
      <c r="N27" s="517"/>
      <c r="O27" s="520"/>
      <c r="P27" s="520"/>
      <c r="Q27" s="523"/>
      <c r="R27" s="195"/>
      <c r="S27" s="195"/>
      <c r="T27" s="195"/>
      <c r="U27" s="195"/>
    </row>
    <row r="28" spans="1:21" ht="19.899999999999999" customHeight="1" thickBot="1" x14ac:dyDescent="0.45">
      <c r="A28" s="529"/>
      <c r="B28" s="488"/>
      <c r="C28" s="491"/>
      <c r="D28" s="492"/>
      <c r="E28" s="499"/>
      <c r="F28" s="500"/>
      <c r="G28" s="501"/>
      <c r="H28" s="448"/>
      <c r="I28" s="448"/>
      <c r="J28" s="508"/>
      <c r="K28" s="513"/>
      <c r="L28" s="514"/>
      <c r="M28" s="515"/>
      <c r="N28" s="518"/>
      <c r="O28" s="521"/>
      <c r="P28" s="521"/>
      <c r="Q28" s="524"/>
      <c r="R28" s="195"/>
      <c r="S28" s="195"/>
      <c r="T28" s="195"/>
      <c r="U28" s="195"/>
    </row>
    <row r="29" spans="1:21" ht="19.5" thickBot="1" x14ac:dyDescent="0.45">
      <c r="A29" s="446"/>
      <c r="B29" s="440"/>
      <c r="C29" s="440"/>
      <c r="D29" s="440"/>
      <c r="E29" s="440"/>
      <c r="F29" s="440"/>
      <c r="G29" s="440"/>
      <c r="H29" s="442"/>
      <c r="I29" s="442"/>
      <c r="J29" s="454"/>
      <c r="K29" s="442"/>
      <c r="L29" s="449"/>
      <c r="M29" s="442"/>
      <c r="N29" s="442"/>
      <c r="O29" s="452"/>
      <c r="P29" s="452"/>
      <c r="Q29" s="453"/>
      <c r="R29" s="195"/>
      <c r="S29" s="195"/>
      <c r="T29" s="195"/>
      <c r="U29" s="195"/>
    </row>
    <row r="30" spans="1:21" ht="18" customHeight="1" thickBot="1" x14ac:dyDescent="0.45">
      <c r="A30" s="527"/>
      <c r="B30" s="487" t="s">
        <v>130</v>
      </c>
      <c r="C30" s="530"/>
      <c r="D30" s="531"/>
      <c r="E30" s="534" t="s">
        <v>197</v>
      </c>
      <c r="F30" s="535"/>
      <c r="G30" s="536"/>
      <c r="H30" s="481" t="s">
        <v>189</v>
      </c>
      <c r="I30" s="481" t="s">
        <v>198</v>
      </c>
      <c r="J30" s="544" t="s">
        <v>161</v>
      </c>
      <c r="K30" s="546" t="s">
        <v>151</v>
      </c>
      <c r="L30" s="547"/>
      <c r="M30" s="552" t="s">
        <v>164</v>
      </c>
      <c r="N30" s="481" t="s">
        <v>199</v>
      </c>
      <c r="O30" s="484" t="s">
        <v>181</v>
      </c>
      <c r="P30" s="484" t="s">
        <v>194</v>
      </c>
      <c r="Q30" s="484" t="s">
        <v>185</v>
      </c>
      <c r="R30" s="195"/>
      <c r="S30" s="195"/>
      <c r="T30" s="195"/>
      <c r="U30" s="195"/>
    </row>
    <row r="31" spans="1:21" ht="19.5" thickBot="1" x14ac:dyDescent="0.45">
      <c r="A31" s="528"/>
      <c r="B31" s="488"/>
      <c r="C31" s="532"/>
      <c r="D31" s="533"/>
      <c r="E31" s="537"/>
      <c r="F31" s="538"/>
      <c r="G31" s="539"/>
      <c r="H31" s="543"/>
      <c r="I31" s="543"/>
      <c r="J31" s="545"/>
      <c r="K31" s="548"/>
      <c r="L31" s="549"/>
      <c r="M31" s="552"/>
      <c r="N31" s="482"/>
      <c r="O31" s="485"/>
      <c r="P31" s="485"/>
      <c r="Q31" s="485"/>
      <c r="R31" s="195"/>
      <c r="S31" s="195"/>
      <c r="T31" s="195"/>
      <c r="U31" s="195"/>
    </row>
    <row r="32" spans="1:21" ht="19.5" thickBot="1" x14ac:dyDescent="0.45">
      <c r="A32" s="528"/>
      <c r="B32" s="487" t="s">
        <v>131</v>
      </c>
      <c r="C32" s="489"/>
      <c r="D32" s="490"/>
      <c r="E32" s="540"/>
      <c r="F32" s="541"/>
      <c r="G32" s="542"/>
      <c r="H32" s="543"/>
      <c r="I32" s="543"/>
      <c r="J32" s="545"/>
      <c r="K32" s="550"/>
      <c r="L32" s="551"/>
      <c r="M32" s="552"/>
      <c r="N32" s="483"/>
      <c r="O32" s="486"/>
      <c r="P32" s="486"/>
      <c r="Q32" s="486"/>
      <c r="R32" s="195"/>
      <c r="S32" s="195"/>
      <c r="T32" s="195"/>
      <c r="U32" s="195"/>
    </row>
    <row r="33" spans="1:21" ht="19.5" thickBot="1" x14ac:dyDescent="0.45">
      <c r="A33" s="528"/>
      <c r="B33" s="488"/>
      <c r="C33" s="491"/>
      <c r="D33" s="492"/>
      <c r="E33" s="493"/>
      <c r="F33" s="494"/>
      <c r="G33" s="495"/>
      <c r="H33" s="502"/>
      <c r="I33" s="504"/>
      <c r="J33" s="506" t="e">
        <f>I33/H33</f>
        <v>#DIV/0!</v>
      </c>
      <c r="K33" s="509"/>
      <c r="L33" s="510"/>
      <c r="M33" s="515"/>
      <c r="N33" s="516"/>
      <c r="O33" s="519">
        <f>IF(H36=$S$3,IF(AND(N33=$T$3,J33&lt;=0.9),E33,K33/J33),E33)</f>
        <v>0</v>
      </c>
      <c r="P33" s="519">
        <f>IF(H36=$S$3,(IF(AND(N33=$T$3,J33&lt;=0.9),0,K33/J33)),0)</f>
        <v>0</v>
      </c>
      <c r="Q33" s="522">
        <f>IF(N33=$T$3,P33*0.02,0)</f>
        <v>0</v>
      </c>
      <c r="R33" s="195"/>
      <c r="S33" s="195"/>
      <c r="T33" s="195"/>
      <c r="U33" s="195"/>
    </row>
    <row r="34" spans="1:21" ht="28.9" customHeight="1" thickBot="1" x14ac:dyDescent="0.45">
      <c r="A34" s="528"/>
      <c r="B34" s="447" t="s">
        <v>153</v>
      </c>
      <c r="C34" s="525"/>
      <c r="D34" s="526"/>
      <c r="E34" s="496"/>
      <c r="F34" s="497"/>
      <c r="G34" s="498"/>
      <c r="H34" s="503"/>
      <c r="I34" s="505"/>
      <c r="J34" s="507"/>
      <c r="K34" s="511"/>
      <c r="L34" s="512"/>
      <c r="M34" s="515"/>
      <c r="N34" s="517"/>
      <c r="O34" s="520"/>
      <c r="P34" s="520"/>
      <c r="Q34" s="523"/>
      <c r="R34" s="195"/>
      <c r="S34" s="195"/>
      <c r="T34" s="195"/>
      <c r="U34" s="195"/>
    </row>
    <row r="35" spans="1:21" ht="21" customHeight="1" thickBot="1" x14ac:dyDescent="0.45">
      <c r="A35" s="528"/>
      <c r="B35" s="487" t="s">
        <v>132</v>
      </c>
      <c r="C35" s="489"/>
      <c r="D35" s="490"/>
      <c r="E35" s="496"/>
      <c r="F35" s="497"/>
      <c r="G35" s="498"/>
      <c r="H35" s="503"/>
      <c r="I35" s="505"/>
      <c r="J35" s="507"/>
      <c r="K35" s="511"/>
      <c r="L35" s="512"/>
      <c r="M35" s="515"/>
      <c r="N35" s="517"/>
      <c r="O35" s="520"/>
      <c r="P35" s="520"/>
      <c r="Q35" s="523"/>
      <c r="R35" s="195"/>
      <c r="S35" s="195"/>
      <c r="T35" s="195"/>
      <c r="U35" s="195"/>
    </row>
    <row r="36" spans="1:21" ht="21" customHeight="1" thickBot="1" x14ac:dyDescent="0.45">
      <c r="A36" s="529"/>
      <c r="B36" s="488"/>
      <c r="C36" s="491"/>
      <c r="D36" s="492"/>
      <c r="E36" s="499"/>
      <c r="F36" s="500"/>
      <c r="G36" s="501"/>
      <c r="H36" s="448"/>
      <c r="I36" s="448"/>
      <c r="J36" s="508"/>
      <c r="K36" s="513"/>
      <c r="L36" s="514"/>
      <c r="M36" s="515"/>
      <c r="N36" s="518"/>
      <c r="O36" s="521"/>
      <c r="P36" s="521"/>
      <c r="Q36" s="524"/>
      <c r="R36" s="195"/>
      <c r="S36" s="195"/>
      <c r="T36" s="195"/>
      <c r="U36" s="195"/>
    </row>
    <row r="37" spans="1:21" ht="19.5" thickBot="1" x14ac:dyDescent="0.45">
      <c r="A37" s="446"/>
      <c r="B37" s="440"/>
      <c r="C37" s="440"/>
      <c r="D37" s="440"/>
      <c r="E37" s="440"/>
      <c r="F37" s="440"/>
      <c r="G37" s="440"/>
      <c r="H37" s="442"/>
      <c r="I37" s="442"/>
      <c r="J37" s="454"/>
      <c r="K37" s="442"/>
      <c r="L37" s="442"/>
      <c r="M37" s="442"/>
      <c r="N37" s="442"/>
      <c r="O37" s="452"/>
      <c r="P37" s="452"/>
      <c r="Q37" s="453"/>
      <c r="R37" s="195"/>
      <c r="S37" s="195"/>
      <c r="T37" s="195"/>
      <c r="U37" s="195"/>
    </row>
    <row r="38" spans="1:21" ht="18.75" customHeight="1" thickBot="1" x14ac:dyDescent="0.45">
      <c r="A38" s="527"/>
      <c r="B38" s="487" t="s">
        <v>130</v>
      </c>
      <c r="C38" s="530"/>
      <c r="D38" s="531"/>
      <c r="E38" s="534" t="s">
        <v>197</v>
      </c>
      <c r="F38" s="535"/>
      <c r="G38" s="536"/>
      <c r="H38" s="481" t="s">
        <v>189</v>
      </c>
      <c r="I38" s="481" t="s">
        <v>198</v>
      </c>
      <c r="J38" s="544" t="s">
        <v>161</v>
      </c>
      <c r="K38" s="546" t="s">
        <v>151</v>
      </c>
      <c r="L38" s="547"/>
      <c r="M38" s="552" t="s">
        <v>164</v>
      </c>
      <c r="N38" s="481" t="s">
        <v>199</v>
      </c>
      <c r="O38" s="484" t="s">
        <v>181</v>
      </c>
      <c r="P38" s="484" t="s">
        <v>194</v>
      </c>
      <c r="Q38" s="484" t="s">
        <v>185</v>
      </c>
      <c r="R38" s="195"/>
      <c r="S38" s="195"/>
      <c r="T38" s="195"/>
      <c r="U38" s="195"/>
    </row>
    <row r="39" spans="1:21" ht="19.5" thickBot="1" x14ac:dyDescent="0.45">
      <c r="A39" s="528"/>
      <c r="B39" s="488"/>
      <c r="C39" s="532"/>
      <c r="D39" s="533"/>
      <c r="E39" s="537"/>
      <c r="F39" s="538"/>
      <c r="G39" s="539"/>
      <c r="H39" s="543"/>
      <c r="I39" s="543"/>
      <c r="J39" s="545"/>
      <c r="K39" s="548"/>
      <c r="L39" s="549"/>
      <c r="M39" s="552"/>
      <c r="N39" s="482"/>
      <c r="O39" s="485"/>
      <c r="P39" s="485"/>
      <c r="Q39" s="485"/>
      <c r="R39" s="195"/>
      <c r="S39" s="195"/>
      <c r="T39" s="195"/>
      <c r="U39" s="195"/>
    </row>
    <row r="40" spans="1:21" ht="19.5" thickBot="1" x14ac:dyDescent="0.45">
      <c r="A40" s="528"/>
      <c r="B40" s="487" t="s">
        <v>131</v>
      </c>
      <c r="C40" s="489"/>
      <c r="D40" s="490"/>
      <c r="E40" s="540"/>
      <c r="F40" s="541"/>
      <c r="G40" s="542"/>
      <c r="H40" s="543"/>
      <c r="I40" s="543"/>
      <c r="J40" s="545"/>
      <c r="K40" s="550"/>
      <c r="L40" s="551"/>
      <c r="M40" s="552"/>
      <c r="N40" s="483"/>
      <c r="O40" s="486"/>
      <c r="P40" s="486"/>
      <c r="Q40" s="486"/>
      <c r="R40" s="195"/>
      <c r="S40" s="195"/>
      <c r="T40" s="195"/>
      <c r="U40" s="195"/>
    </row>
    <row r="41" spans="1:21" ht="19.5" thickBot="1" x14ac:dyDescent="0.45">
      <c r="A41" s="528"/>
      <c r="B41" s="488"/>
      <c r="C41" s="491"/>
      <c r="D41" s="492"/>
      <c r="E41" s="493"/>
      <c r="F41" s="494"/>
      <c r="G41" s="495"/>
      <c r="H41" s="502"/>
      <c r="I41" s="504"/>
      <c r="J41" s="506" t="e">
        <f>I41/H41</f>
        <v>#DIV/0!</v>
      </c>
      <c r="K41" s="509"/>
      <c r="L41" s="510"/>
      <c r="M41" s="515"/>
      <c r="N41" s="516"/>
      <c r="O41" s="519">
        <f>IF(H44=$S$3,IF(AND(N41=$T$3,J41&lt;=0.9),E41,K41/J41),E41)</f>
        <v>0</v>
      </c>
      <c r="P41" s="519">
        <f>IF(H44=$S$3,(IF(AND(N41=$T$3,J41&lt;=0.9),0,K41/J41)),0)</f>
        <v>0</v>
      </c>
      <c r="Q41" s="522">
        <f>IF(N41=$T$3,P41*0.02,0)</f>
        <v>0</v>
      </c>
      <c r="R41" s="195"/>
      <c r="S41" s="195"/>
      <c r="T41" s="195"/>
      <c r="U41" s="195"/>
    </row>
    <row r="42" spans="1:21" ht="28.9" customHeight="1" thickBot="1" x14ac:dyDescent="0.45">
      <c r="A42" s="528"/>
      <c r="B42" s="447" t="s">
        <v>153</v>
      </c>
      <c r="C42" s="525"/>
      <c r="D42" s="526"/>
      <c r="E42" s="496"/>
      <c r="F42" s="497"/>
      <c r="G42" s="498"/>
      <c r="H42" s="503"/>
      <c r="I42" s="505"/>
      <c r="J42" s="507"/>
      <c r="K42" s="511"/>
      <c r="L42" s="512"/>
      <c r="M42" s="515"/>
      <c r="N42" s="517"/>
      <c r="O42" s="520"/>
      <c r="P42" s="520"/>
      <c r="Q42" s="523"/>
      <c r="R42" s="195"/>
      <c r="S42" s="195"/>
      <c r="T42" s="195"/>
      <c r="U42" s="195"/>
    </row>
    <row r="43" spans="1:21" ht="19.5" thickBot="1" x14ac:dyDescent="0.45">
      <c r="A43" s="528"/>
      <c r="B43" s="487" t="s">
        <v>132</v>
      </c>
      <c r="C43" s="489"/>
      <c r="D43" s="490"/>
      <c r="E43" s="496"/>
      <c r="F43" s="497"/>
      <c r="G43" s="498"/>
      <c r="H43" s="503"/>
      <c r="I43" s="505"/>
      <c r="J43" s="507"/>
      <c r="K43" s="511"/>
      <c r="L43" s="512"/>
      <c r="M43" s="515"/>
      <c r="N43" s="517"/>
      <c r="O43" s="520"/>
      <c r="P43" s="520"/>
      <c r="Q43" s="523"/>
      <c r="R43" s="195"/>
      <c r="S43" s="195"/>
      <c r="T43" s="195"/>
      <c r="U43" s="195"/>
    </row>
    <row r="44" spans="1:21" ht="19.5" thickBot="1" x14ac:dyDescent="0.45">
      <c r="A44" s="529"/>
      <c r="B44" s="488"/>
      <c r="C44" s="491"/>
      <c r="D44" s="492"/>
      <c r="E44" s="499"/>
      <c r="F44" s="500"/>
      <c r="G44" s="501"/>
      <c r="H44" s="448"/>
      <c r="I44" s="448"/>
      <c r="J44" s="508"/>
      <c r="K44" s="513"/>
      <c r="L44" s="514"/>
      <c r="M44" s="515"/>
      <c r="N44" s="518"/>
      <c r="O44" s="521"/>
      <c r="P44" s="521"/>
      <c r="Q44" s="524"/>
      <c r="R44" s="195"/>
      <c r="S44" s="195"/>
      <c r="T44" s="195"/>
      <c r="U44" s="195"/>
    </row>
    <row r="45" spans="1:21" ht="19.5" thickBot="1" x14ac:dyDescent="0.45">
      <c r="A45" s="446"/>
      <c r="B45" s="440"/>
      <c r="C45" s="440"/>
      <c r="D45" s="440"/>
      <c r="E45" s="440"/>
      <c r="F45" s="440"/>
      <c r="G45" s="440"/>
      <c r="H45" s="442"/>
      <c r="I45" s="442"/>
      <c r="J45" s="454"/>
      <c r="K45" s="449"/>
      <c r="L45" s="442"/>
      <c r="M45" s="442"/>
      <c r="N45" s="442"/>
      <c r="O45" s="452"/>
      <c r="P45" s="452"/>
      <c r="Q45" s="453"/>
      <c r="R45" s="195"/>
      <c r="S45" s="195"/>
      <c r="T45" s="195"/>
      <c r="U45" s="195"/>
    </row>
    <row r="46" spans="1:21" ht="18" customHeight="1" thickBot="1" x14ac:dyDescent="0.45">
      <c r="A46" s="527"/>
      <c r="B46" s="487" t="s">
        <v>130</v>
      </c>
      <c r="C46" s="530"/>
      <c r="D46" s="531"/>
      <c r="E46" s="534" t="s">
        <v>197</v>
      </c>
      <c r="F46" s="535"/>
      <c r="G46" s="536"/>
      <c r="H46" s="481" t="s">
        <v>189</v>
      </c>
      <c r="I46" s="481" t="s">
        <v>198</v>
      </c>
      <c r="J46" s="544" t="s">
        <v>161</v>
      </c>
      <c r="K46" s="546" t="s">
        <v>151</v>
      </c>
      <c r="L46" s="547"/>
      <c r="M46" s="552" t="s">
        <v>164</v>
      </c>
      <c r="N46" s="481" t="s">
        <v>199</v>
      </c>
      <c r="O46" s="484" t="s">
        <v>181</v>
      </c>
      <c r="P46" s="484" t="s">
        <v>194</v>
      </c>
      <c r="Q46" s="484" t="s">
        <v>185</v>
      </c>
      <c r="R46" s="195"/>
      <c r="S46" s="195"/>
      <c r="T46" s="195"/>
      <c r="U46" s="195"/>
    </row>
    <row r="47" spans="1:21" ht="19.5" thickBot="1" x14ac:dyDescent="0.45">
      <c r="A47" s="528"/>
      <c r="B47" s="488"/>
      <c r="C47" s="532"/>
      <c r="D47" s="533"/>
      <c r="E47" s="537"/>
      <c r="F47" s="538"/>
      <c r="G47" s="539"/>
      <c r="H47" s="543"/>
      <c r="I47" s="543"/>
      <c r="J47" s="545"/>
      <c r="K47" s="548"/>
      <c r="L47" s="549"/>
      <c r="M47" s="552"/>
      <c r="N47" s="482"/>
      <c r="O47" s="485"/>
      <c r="P47" s="485"/>
      <c r="Q47" s="485"/>
      <c r="R47" s="195"/>
      <c r="S47" s="195"/>
      <c r="T47" s="195"/>
      <c r="U47" s="195"/>
    </row>
    <row r="48" spans="1:21" ht="19.5" thickBot="1" x14ac:dyDescent="0.45">
      <c r="A48" s="528"/>
      <c r="B48" s="487" t="s">
        <v>131</v>
      </c>
      <c r="C48" s="489"/>
      <c r="D48" s="490"/>
      <c r="E48" s="540"/>
      <c r="F48" s="541"/>
      <c r="G48" s="542"/>
      <c r="H48" s="543"/>
      <c r="I48" s="543"/>
      <c r="J48" s="545"/>
      <c r="K48" s="550"/>
      <c r="L48" s="551"/>
      <c r="M48" s="552"/>
      <c r="N48" s="483"/>
      <c r="O48" s="486"/>
      <c r="P48" s="486"/>
      <c r="Q48" s="486"/>
      <c r="R48" s="195"/>
      <c r="S48" s="195"/>
      <c r="T48" s="195"/>
      <c r="U48" s="195"/>
    </row>
    <row r="49" spans="1:21" ht="19.5" thickBot="1" x14ac:dyDescent="0.45">
      <c r="A49" s="528"/>
      <c r="B49" s="488"/>
      <c r="C49" s="491"/>
      <c r="D49" s="492"/>
      <c r="E49" s="493"/>
      <c r="F49" s="494"/>
      <c r="G49" s="495"/>
      <c r="H49" s="502"/>
      <c r="I49" s="504"/>
      <c r="J49" s="506" t="e">
        <f>I49/H49</f>
        <v>#DIV/0!</v>
      </c>
      <c r="K49" s="509"/>
      <c r="L49" s="510"/>
      <c r="M49" s="515"/>
      <c r="N49" s="516"/>
      <c r="O49" s="519">
        <f>IF(H52=$S$3,IF(AND(N49=$T$3,J49&lt;=0.9),E49,K49/J49),E49)</f>
        <v>0</v>
      </c>
      <c r="P49" s="519">
        <f>IF(H52=$S$3,(IF(AND(N49=$T$3,J49&lt;=0.9),0,K49/J49)),0)</f>
        <v>0</v>
      </c>
      <c r="Q49" s="522">
        <f>IF(N49=$T$3,P49*0.02,0)</f>
        <v>0</v>
      </c>
      <c r="R49" s="195"/>
      <c r="S49" s="195"/>
      <c r="T49" s="195"/>
      <c r="U49" s="195"/>
    </row>
    <row r="50" spans="1:21" ht="33" customHeight="1" thickBot="1" x14ac:dyDescent="0.45">
      <c r="A50" s="528"/>
      <c r="B50" s="447" t="s">
        <v>153</v>
      </c>
      <c r="C50" s="525"/>
      <c r="D50" s="526"/>
      <c r="E50" s="496"/>
      <c r="F50" s="497"/>
      <c r="G50" s="498"/>
      <c r="H50" s="503"/>
      <c r="I50" s="505"/>
      <c r="J50" s="507"/>
      <c r="K50" s="511"/>
      <c r="L50" s="512"/>
      <c r="M50" s="515"/>
      <c r="N50" s="517"/>
      <c r="O50" s="520"/>
      <c r="P50" s="520"/>
      <c r="Q50" s="523"/>
      <c r="R50" s="195"/>
      <c r="S50" s="195"/>
      <c r="T50" s="195"/>
      <c r="U50" s="195"/>
    </row>
    <row r="51" spans="1:21" ht="19.899999999999999" customHeight="1" thickBot="1" x14ac:dyDescent="0.45">
      <c r="A51" s="528"/>
      <c r="B51" s="487" t="s">
        <v>132</v>
      </c>
      <c r="C51" s="489"/>
      <c r="D51" s="490"/>
      <c r="E51" s="496"/>
      <c r="F51" s="497"/>
      <c r="G51" s="498"/>
      <c r="H51" s="503"/>
      <c r="I51" s="505"/>
      <c r="J51" s="507"/>
      <c r="K51" s="511"/>
      <c r="L51" s="512"/>
      <c r="M51" s="515"/>
      <c r="N51" s="517"/>
      <c r="O51" s="520"/>
      <c r="P51" s="520"/>
      <c r="Q51" s="523"/>
      <c r="R51" s="195"/>
      <c r="S51" s="195"/>
      <c r="T51" s="195"/>
      <c r="U51" s="195"/>
    </row>
    <row r="52" spans="1:21" ht="19.899999999999999" customHeight="1" thickBot="1" x14ac:dyDescent="0.45">
      <c r="A52" s="529"/>
      <c r="B52" s="488"/>
      <c r="C52" s="491"/>
      <c r="D52" s="492"/>
      <c r="E52" s="499"/>
      <c r="F52" s="500"/>
      <c r="G52" s="501"/>
      <c r="H52" s="448"/>
      <c r="I52" s="448"/>
      <c r="J52" s="508"/>
      <c r="K52" s="513"/>
      <c r="L52" s="514"/>
      <c r="M52" s="515"/>
      <c r="N52" s="518"/>
      <c r="O52" s="521"/>
      <c r="P52" s="521"/>
      <c r="Q52" s="524"/>
      <c r="R52" s="195"/>
      <c r="S52" s="195"/>
      <c r="T52" s="195"/>
      <c r="U52" s="195"/>
    </row>
    <row r="53" spans="1:21" ht="19.5" thickBot="1" x14ac:dyDescent="0.45">
      <c r="A53" s="446"/>
      <c r="B53" s="440"/>
      <c r="C53" s="440"/>
      <c r="D53" s="440"/>
      <c r="E53" s="440"/>
      <c r="F53" s="440"/>
      <c r="G53" s="440"/>
      <c r="H53" s="442"/>
      <c r="I53" s="442"/>
      <c r="J53" s="454"/>
      <c r="K53" s="442"/>
      <c r="L53" s="449"/>
      <c r="M53" s="442"/>
      <c r="N53" s="442"/>
      <c r="O53" s="452"/>
      <c r="P53" s="452"/>
      <c r="Q53" s="453"/>
      <c r="R53" s="195"/>
      <c r="S53" s="195"/>
      <c r="T53" s="195"/>
      <c r="U53" s="195"/>
    </row>
    <row r="54" spans="1:21" ht="18" customHeight="1" thickBot="1" x14ac:dyDescent="0.45">
      <c r="A54" s="527"/>
      <c r="B54" s="487" t="s">
        <v>130</v>
      </c>
      <c r="C54" s="530"/>
      <c r="D54" s="531"/>
      <c r="E54" s="534" t="s">
        <v>197</v>
      </c>
      <c r="F54" s="535"/>
      <c r="G54" s="536"/>
      <c r="H54" s="481" t="s">
        <v>189</v>
      </c>
      <c r="I54" s="481" t="s">
        <v>198</v>
      </c>
      <c r="J54" s="544" t="s">
        <v>161</v>
      </c>
      <c r="K54" s="546" t="s">
        <v>151</v>
      </c>
      <c r="L54" s="547"/>
      <c r="M54" s="552" t="s">
        <v>164</v>
      </c>
      <c r="N54" s="481" t="s">
        <v>199</v>
      </c>
      <c r="O54" s="484" t="s">
        <v>181</v>
      </c>
      <c r="P54" s="484" t="s">
        <v>194</v>
      </c>
      <c r="Q54" s="484" t="s">
        <v>185</v>
      </c>
      <c r="R54" s="195"/>
      <c r="S54" s="195"/>
      <c r="T54" s="195"/>
      <c r="U54" s="195"/>
    </row>
    <row r="55" spans="1:21" ht="19.5" thickBot="1" x14ac:dyDescent="0.45">
      <c r="A55" s="528"/>
      <c r="B55" s="488"/>
      <c r="C55" s="532"/>
      <c r="D55" s="533"/>
      <c r="E55" s="537"/>
      <c r="F55" s="538"/>
      <c r="G55" s="539"/>
      <c r="H55" s="543"/>
      <c r="I55" s="543"/>
      <c r="J55" s="545"/>
      <c r="K55" s="548"/>
      <c r="L55" s="549"/>
      <c r="M55" s="552"/>
      <c r="N55" s="482"/>
      <c r="O55" s="485"/>
      <c r="P55" s="485"/>
      <c r="Q55" s="485"/>
      <c r="R55" s="195"/>
      <c r="S55" s="195"/>
      <c r="T55" s="195"/>
      <c r="U55" s="195"/>
    </row>
    <row r="56" spans="1:21" ht="19.5" thickBot="1" x14ac:dyDescent="0.45">
      <c r="A56" s="528"/>
      <c r="B56" s="487" t="s">
        <v>131</v>
      </c>
      <c r="C56" s="489"/>
      <c r="D56" s="490"/>
      <c r="E56" s="540"/>
      <c r="F56" s="541"/>
      <c r="G56" s="542"/>
      <c r="H56" s="543"/>
      <c r="I56" s="543"/>
      <c r="J56" s="545"/>
      <c r="K56" s="550"/>
      <c r="L56" s="551"/>
      <c r="M56" s="552"/>
      <c r="N56" s="483"/>
      <c r="O56" s="486"/>
      <c r="P56" s="486"/>
      <c r="Q56" s="486"/>
      <c r="R56" s="195"/>
      <c r="S56" s="195"/>
      <c r="T56" s="195"/>
      <c r="U56" s="195"/>
    </row>
    <row r="57" spans="1:21" ht="19.5" thickBot="1" x14ac:dyDescent="0.45">
      <c r="A57" s="528"/>
      <c r="B57" s="488"/>
      <c r="C57" s="491"/>
      <c r="D57" s="492"/>
      <c r="E57" s="493"/>
      <c r="F57" s="494"/>
      <c r="G57" s="495"/>
      <c r="H57" s="502"/>
      <c r="I57" s="504"/>
      <c r="J57" s="506" t="e">
        <f>I57/H57</f>
        <v>#DIV/0!</v>
      </c>
      <c r="K57" s="509"/>
      <c r="L57" s="510"/>
      <c r="M57" s="515"/>
      <c r="N57" s="516"/>
      <c r="O57" s="519">
        <f>IF(H60=$S$3,IF(AND(N57=$T$3,J57&lt;=0.9),E57,K57/J57),E57)</f>
        <v>0</v>
      </c>
      <c r="P57" s="519">
        <f>IF(H60=$S$3,(IF(AND(N57=$T$3,J57&lt;=0.9),0,K57/J57)),0)</f>
        <v>0</v>
      </c>
      <c r="Q57" s="522">
        <f>IF(N57=$T$3,P57*0.02,0)</f>
        <v>0</v>
      </c>
      <c r="R57" s="195"/>
      <c r="S57" s="195"/>
      <c r="T57" s="195"/>
      <c r="U57" s="195"/>
    </row>
    <row r="58" spans="1:21" ht="28.9" customHeight="1" thickBot="1" x14ac:dyDescent="0.45">
      <c r="A58" s="528"/>
      <c r="B58" s="447" t="s">
        <v>153</v>
      </c>
      <c r="C58" s="525"/>
      <c r="D58" s="526"/>
      <c r="E58" s="496"/>
      <c r="F58" s="497"/>
      <c r="G58" s="498"/>
      <c r="H58" s="503"/>
      <c r="I58" s="505"/>
      <c r="J58" s="507"/>
      <c r="K58" s="511"/>
      <c r="L58" s="512"/>
      <c r="M58" s="515"/>
      <c r="N58" s="517"/>
      <c r="O58" s="520"/>
      <c r="P58" s="520"/>
      <c r="Q58" s="523"/>
      <c r="R58" s="195"/>
      <c r="S58" s="195"/>
      <c r="T58" s="195"/>
      <c r="U58" s="195"/>
    </row>
    <row r="59" spans="1:21" ht="21" customHeight="1" thickBot="1" x14ac:dyDescent="0.45">
      <c r="A59" s="528"/>
      <c r="B59" s="487" t="s">
        <v>132</v>
      </c>
      <c r="C59" s="489"/>
      <c r="D59" s="490"/>
      <c r="E59" s="496"/>
      <c r="F59" s="497"/>
      <c r="G59" s="498"/>
      <c r="H59" s="503"/>
      <c r="I59" s="505"/>
      <c r="J59" s="507"/>
      <c r="K59" s="511"/>
      <c r="L59" s="512"/>
      <c r="M59" s="515"/>
      <c r="N59" s="517"/>
      <c r="O59" s="520"/>
      <c r="P59" s="520"/>
      <c r="Q59" s="523"/>
      <c r="R59" s="195"/>
      <c r="S59" s="195"/>
      <c r="T59" s="195"/>
      <c r="U59" s="195"/>
    </row>
    <row r="60" spans="1:21" ht="21" customHeight="1" thickBot="1" x14ac:dyDescent="0.45">
      <c r="A60" s="529"/>
      <c r="B60" s="488"/>
      <c r="C60" s="491"/>
      <c r="D60" s="492"/>
      <c r="E60" s="499"/>
      <c r="F60" s="500"/>
      <c r="G60" s="501"/>
      <c r="H60" s="448"/>
      <c r="I60" s="448"/>
      <c r="J60" s="508"/>
      <c r="K60" s="513"/>
      <c r="L60" s="514"/>
      <c r="M60" s="515"/>
      <c r="N60" s="518"/>
      <c r="O60" s="521"/>
      <c r="P60" s="521"/>
      <c r="Q60" s="524"/>
      <c r="R60" s="195"/>
      <c r="S60" s="195"/>
      <c r="T60" s="195"/>
      <c r="U60" s="195"/>
    </row>
    <row r="61" spans="1:21" ht="19.5" thickBot="1" x14ac:dyDescent="0.45">
      <c r="A61" s="446"/>
      <c r="B61" s="440"/>
      <c r="C61" s="440"/>
      <c r="D61" s="440"/>
      <c r="E61" s="440"/>
      <c r="F61" s="440"/>
      <c r="G61" s="440"/>
      <c r="H61" s="442"/>
      <c r="I61" s="442"/>
      <c r="J61" s="454"/>
      <c r="K61" s="442"/>
      <c r="L61" s="442"/>
      <c r="M61" s="442"/>
      <c r="N61" s="442"/>
      <c r="O61" s="452"/>
      <c r="P61" s="452"/>
      <c r="Q61" s="453"/>
      <c r="R61" s="195"/>
      <c r="S61" s="195"/>
      <c r="T61" s="195"/>
      <c r="U61" s="195"/>
    </row>
    <row r="62" spans="1:21" ht="18.75" customHeight="1" thickBot="1" x14ac:dyDescent="0.45">
      <c r="A62" s="527"/>
      <c r="B62" s="487" t="s">
        <v>130</v>
      </c>
      <c r="C62" s="530"/>
      <c r="D62" s="531"/>
      <c r="E62" s="534" t="s">
        <v>197</v>
      </c>
      <c r="F62" s="535"/>
      <c r="G62" s="536"/>
      <c r="H62" s="481" t="s">
        <v>189</v>
      </c>
      <c r="I62" s="481" t="s">
        <v>198</v>
      </c>
      <c r="J62" s="544" t="s">
        <v>161</v>
      </c>
      <c r="K62" s="546" t="s">
        <v>151</v>
      </c>
      <c r="L62" s="547"/>
      <c r="M62" s="552" t="s">
        <v>164</v>
      </c>
      <c r="N62" s="481" t="s">
        <v>199</v>
      </c>
      <c r="O62" s="484" t="s">
        <v>181</v>
      </c>
      <c r="P62" s="484" t="s">
        <v>194</v>
      </c>
      <c r="Q62" s="484" t="s">
        <v>185</v>
      </c>
      <c r="R62" s="195"/>
      <c r="S62" s="195"/>
      <c r="T62" s="195"/>
      <c r="U62" s="195"/>
    </row>
    <row r="63" spans="1:21" ht="19.5" thickBot="1" x14ac:dyDescent="0.45">
      <c r="A63" s="528"/>
      <c r="B63" s="488"/>
      <c r="C63" s="532"/>
      <c r="D63" s="533"/>
      <c r="E63" s="537"/>
      <c r="F63" s="538"/>
      <c r="G63" s="539"/>
      <c r="H63" s="543"/>
      <c r="I63" s="543"/>
      <c r="J63" s="545"/>
      <c r="K63" s="548"/>
      <c r="L63" s="549"/>
      <c r="M63" s="552"/>
      <c r="N63" s="482"/>
      <c r="O63" s="485"/>
      <c r="P63" s="485"/>
      <c r="Q63" s="485"/>
      <c r="R63" s="195"/>
      <c r="S63" s="195"/>
      <c r="T63" s="195"/>
      <c r="U63" s="195"/>
    </row>
    <row r="64" spans="1:21" ht="19.5" thickBot="1" x14ac:dyDescent="0.45">
      <c r="A64" s="528"/>
      <c r="B64" s="487" t="s">
        <v>131</v>
      </c>
      <c r="C64" s="489"/>
      <c r="D64" s="490"/>
      <c r="E64" s="540"/>
      <c r="F64" s="541"/>
      <c r="G64" s="542"/>
      <c r="H64" s="543"/>
      <c r="I64" s="543"/>
      <c r="J64" s="545"/>
      <c r="K64" s="550"/>
      <c r="L64" s="551"/>
      <c r="M64" s="552"/>
      <c r="N64" s="483"/>
      <c r="O64" s="486"/>
      <c r="P64" s="486"/>
      <c r="Q64" s="486"/>
      <c r="R64" s="195"/>
      <c r="S64" s="195"/>
      <c r="T64" s="195"/>
      <c r="U64" s="195"/>
    </row>
    <row r="65" spans="1:21" ht="19.5" thickBot="1" x14ac:dyDescent="0.45">
      <c r="A65" s="528"/>
      <c r="B65" s="488"/>
      <c r="C65" s="491"/>
      <c r="D65" s="492"/>
      <c r="E65" s="493"/>
      <c r="F65" s="494"/>
      <c r="G65" s="495"/>
      <c r="H65" s="502"/>
      <c r="I65" s="504"/>
      <c r="J65" s="506" t="e">
        <f>I65/H65</f>
        <v>#DIV/0!</v>
      </c>
      <c r="K65" s="509"/>
      <c r="L65" s="510"/>
      <c r="M65" s="515"/>
      <c r="N65" s="516"/>
      <c r="O65" s="519">
        <f>IF(H68=$S$3,IF(AND(N65=$T$3,J65&lt;=0.9),E65,K65/J65),E65)</f>
        <v>0</v>
      </c>
      <c r="P65" s="519">
        <f>IF(H68=$S$3,(IF(AND(N65=$T$3,J65&lt;=0.9),0,K65/J65)),0)</f>
        <v>0</v>
      </c>
      <c r="Q65" s="522">
        <f>IF(N65=$T$3,P65*0.02,0)</f>
        <v>0</v>
      </c>
      <c r="R65" s="195"/>
      <c r="S65" s="195"/>
      <c r="T65" s="195"/>
      <c r="U65" s="195"/>
    </row>
    <row r="66" spans="1:21" ht="28.9" customHeight="1" thickBot="1" x14ac:dyDescent="0.45">
      <c r="A66" s="528"/>
      <c r="B66" s="447" t="s">
        <v>153</v>
      </c>
      <c r="C66" s="525"/>
      <c r="D66" s="526"/>
      <c r="E66" s="496"/>
      <c r="F66" s="497"/>
      <c r="G66" s="498"/>
      <c r="H66" s="503"/>
      <c r="I66" s="505"/>
      <c r="J66" s="507"/>
      <c r="K66" s="511"/>
      <c r="L66" s="512"/>
      <c r="M66" s="515"/>
      <c r="N66" s="517"/>
      <c r="O66" s="520"/>
      <c r="P66" s="520"/>
      <c r="Q66" s="523"/>
      <c r="R66" s="195"/>
      <c r="S66" s="195"/>
      <c r="T66" s="195"/>
      <c r="U66" s="195"/>
    </row>
    <row r="67" spans="1:21" ht="19.5" thickBot="1" x14ac:dyDescent="0.45">
      <c r="A67" s="528"/>
      <c r="B67" s="487" t="s">
        <v>132</v>
      </c>
      <c r="C67" s="489"/>
      <c r="D67" s="490"/>
      <c r="E67" s="496"/>
      <c r="F67" s="497"/>
      <c r="G67" s="498"/>
      <c r="H67" s="503"/>
      <c r="I67" s="505"/>
      <c r="J67" s="507"/>
      <c r="K67" s="511"/>
      <c r="L67" s="512"/>
      <c r="M67" s="515"/>
      <c r="N67" s="517"/>
      <c r="O67" s="520"/>
      <c r="P67" s="520"/>
      <c r="Q67" s="523"/>
      <c r="R67" s="195"/>
      <c r="S67" s="195"/>
      <c r="T67" s="195"/>
      <c r="U67" s="195"/>
    </row>
    <row r="68" spans="1:21" ht="19.5" thickBot="1" x14ac:dyDescent="0.45">
      <c r="A68" s="529"/>
      <c r="B68" s="488"/>
      <c r="C68" s="491"/>
      <c r="D68" s="492"/>
      <c r="E68" s="499"/>
      <c r="F68" s="500"/>
      <c r="G68" s="501"/>
      <c r="H68" s="448"/>
      <c r="I68" s="448"/>
      <c r="J68" s="508"/>
      <c r="K68" s="513"/>
      <c r="L68" s="514"/>
      <c r="M68" s="515"/>
      <c r="N68" s="518"/>
      <c r="O68" s="521"/>
      <c r="P68" s="521"/>
      <c r="Q68" s="524"/>
      <c r="R68" s="195"/>
      <c r="S68" s="195"/>
      <c r="T68" s="195"/>
      <c r="U68" s="195"/>
    </row>
    <row r="69" spans="1:21" ht="19.5" thickBot="1" x14ac:dyDescent="0.45">
      <c r="A69" s="446"/>
      <c r="B69" s="440"/>
      <c r="C69" s="440"/>
      <c r="D69" s="440"/>
      <c r="E69" s="440"/>
      <c r="F69" s="440"/>
      <c r="G69" s="440"/>
      <c r="H69" s="442"/>
      <c r="I69" s="442"/>
      <c r="J69" s="454"/>
      <c r="K69" s="449"/>
      <c r="L69" s="442"/>
      <c r="M69" s="442"/>
      <c r="N69" s="442"/>
      <c r="O69" s="452"/>
      <c r="P69" s="452"/>
      <c r="Q69" s="453"/>
      <c r="R69" s="195"/>
      <c r="S69" s="195"/>
      <c r="T69" s="195"/>
      <c r="U69" s="195"/>
    </row>
    <row r="70" spans="1:21" ht="18" customHeight="1" thickBot="1" x14ac:dyDescent="0.45">
      <c r="A70" s="527"/>
      <c r="B70" s="487" t="s">
        <v>130</v>
      </c>
      <c r="C70" s="530"/>
      <c r="D70" s="531"/>
      <c r="E70" s="534" t="s">
        <v>197</v>
      </c>
      <c r="F70" s="535"/>
      <c r="G70" s="536"/>
      <c r="H70" s="481" t="s">
        <v>189</v>
      </c>
      <c r="I70" s="481" t="s">
        <v>198</v>
      </c>
      <c r="J70" s="544" t="s">
        <v>161</v>
      </c>
      <c r="K70" s="546" t="s">
        <v>151</v>
      </c>
      <c r="L70" s="547"/>
      <c r="M70" s="552" t="s">
        <v>164</v>
      </c>
      <c r="N70" s="481" t="s">
        <v>199</v>
      </c>
      <c r="O70" s="484" t="s">
        <v>181</v>
      </c>
      <c r="P70" s="484" t="s">
        <v>194</v>
      </c>
      <c r="Q70" s="484" t="s">
        <v>185</v>
      </c>
      <c r="R70" s="195"/>
      <c r="S70" s="195"/>
      <c r="T70" s="195"/>
      <c r="U70" s="195"/>
    </row>
    <row r="71" spans="1:21" ht="19.5" thickBot="1" x14ac:dyDescent="0.45">
      <c r="A71" s="528"/>
      <c r="B71" s="488"/>
      <c r="C71" s="532"/>
      <c r="D71" s="533"/>
      <c r="E71" s="537"/>
      <c r="F71" s="538"/>
      <c r="G71" s="539"/>
      <c r="H71" s="543"/>
      <c r="I71" s="543"/>
      <c r="J71" s="545"/>
      <c r="K71" s="548"/>
      <c r="L71" s="549"/>
      <c r="M71" s="552"/>
      <c r="N71" s="482"/>
      <c r="O71" s="485"/>
      <c r="P71" s="485"/>
      <c r="Q71" s="485"/>
      <c r="R71" s="195"/>
      <c r="S71" s="195"/>
      <c r="T71" s="195"/>
      <c r="U71" s="195"/>
    </row>
    <row r="72" spans="1:21" ht="19.5" thickBot="1" x14ac:dyDescent="0.45">
      <c r="A72" s="528"/>
      <c r="B72" s="487" t="s">
        <v>131</v>
      </c>
      <c r="C72" s="489"/>
      <c r="D72" s="490"/>
      <c r="E72" s="540"/>
      <c r="F72" s="541"/>
      <c r="G72" s="542"/>
      <c r="H72" s="543"/>
      <c r="I72" s="543"/>
      <c r="J72" s="545"/>
      <c r="K72" s="550"/>
      <c r="L72" s="551"/>
      <c r="M72" s="552"/>
      <c r="N72" s="483"/>
      <c r="O72" s="486"/>
      <c r="P72" s="486"/>
      <c r="Q72" s="486"/>
      <c r="R72" s="195"/>
      <c r="S72" s="195"/>
      <c r="T72" s="195"/>
      <c r="U72" s="195"/>
    </row>
    <row r="73" spans="1:21" ht="19.5" thickBot="1" x14ac:dyDescent="0.45">
      <c r="A73" s="528"/>
      <c r="B73" s="488"/>
      <c r="C73" s="491"/>
      <c r="D73" s="492"/>
      <c r="E73" s="493"/>
      <c r="F73" s="494"/>
      <c r="G73" s="495"/>
      <c r="H73" s="502"/>
      <c r="I73" s="504"/>
      <c r="J73" s="506" t="e">
        <f>I73/H73</f>
        <v>#DIV/0!</v>
      </c>
      <c r="K73" s="509"/>
      <c r="L73" s="510"/>
      <c r="M73" s="515"/>
      <c r="N73" s="516"/>
      <c r="O73" s="519">
        <f>IF(H76=$S$3,IF(AND(N73=$T$3,J73&lt;=0.9),E73,K73/J73),E73)</f>
        <v>0</v>
      </c>
      <c r="P73" s="519">
        <f>IF(H76=$S$3,(IF(AND(N73=$T$3,J73&lt;=0.9),0,K73/J73)),0)</f>
        <v>0</v>
      </c>
      <c r="Q73" s="522">
        <f>IF(N73=$T$3,P73*0.02,0)</f>
        <v>0</v>
      </c>
      <c r="R73" s="195"/>
      <c r="S73" s="195"/>
      <c r="T73" s="195"/>
      <c r="U73" s="195"/>
    </row>
    <row r="74" spans="1:21" ht="33" customHeight="1" thickBot="1" x14ac:dyDescent="0.45">
      <c r="A74" s="528"/>
      <c r="B74" s="447" t="s">
        <v>153</v>
      </c>
      <c r="C74" s="525"/>
      <c r="D74" s="526"/>
      <c r="E74" s="496"/>
      <c r="F74" s="497"/>
      <c r="G74" s="498"/>
      <c r="H74" s="503"/>
      <c r="I74" s="505"/>
      <c r="J74" s="507"/>
      <c r="K74" s="511"/>
      <c r="L74" s="512"/>
      <c r="M74" s="515"/>
      <c r="N74" s="517"/>
      <c r="O74" s="520"/>
      <c r="P74" s="520"/>
      <c r="Q74" s="523"/>
      <c r="R74" s="195"/>
      <c r="S74" s="195"/>
      <c r="T74" s="195"/>
      <c r="U74" s="195"/>
    </row>
    <row r="75" spans="1:21" ht="19.899999999999999" customHeight="1" thickBot="1" x14ac:dyDescent="0.45">
      <c r="A75" s="528"/>
      <c r="B75" s="487" t="s">
        <v>132</v>
      </c>
      <c r="C75" s="489"/>
      <c r="D75" s="490"/>
      <c r="E75" s="496"/>
      <c r="F75" s="497"/>
      <c r="G75" s="498"/>
      <c r="H75" s="503"/>
      <c r="I75" s="505"/>
      <c r="J75" s="507"/>
      <c r="K75" s="511"/>
      <c r="L75" s="512"/>
      <c r="M75" s="515"/>
      <c r="N75" s="517"/>
      <c r="O75" s="520"/>
      <c r="P75" s="520"/>
      <c r="Q75" s="523"/>
      <c r="R75" s="195"/>
      <c r="S75" s="195"/>
      <c r="T75" s="195"/>
      <c r="U75" s="195"/>
    </row>
    <row r="76" spans="1:21" ht="19.899999999999999" customHeight="1" thickBot="1" x14ac:dyDescent="0.45">
      <c r="A76" s="529"/>
      <c r="B76" s="488"/>
      <c r="C76" s="491"/>
      <c r="D76" s="492"/>
      <c r="E76" s="499"/>
      <c r="F76" s="500"/>
      <c r="G76" s="501"/>
      <c r="H76" s="448"/>
      <c r="I76" s="448"/>
      <c r="J76" s="508"/>
      <c r="K76" s="513"/>
      <c r="L76" s="514"/>
      <c r="M76" s="515"/>
      <c r="N76" s="518"/>
      <c r="O76" s="521"/>
      <c r="P76" s="521"/>
      <c r="Q76" s="524"/>
      <c r="R76" s="195"/>
      <c r="S76" s="195"/>
      <c r="T76" s="195"/>
      <c r="U76" s="195"/>
    </row>
    <row r="77" spans="1:21" ht="19.5" thickBot="1" x14ac:dyDescent="0.45">
      <c r="A77" s="446"/>
      <c r="B77" s="440"/>
      <c r="C77" s="440"/>
      <c r="D77" s="440"/>
      <c r="E77" s="440"/>
      <c r="F77" s="440"/>
      <c r="G77" s="440"/>
      <c r="H77" s="442"/>
      <c r="I77" s="442"/>
      <c r="J77" s="454"/>
      <c r="K77" s="442"/>
      <c r="L77" s="449"/>
      <c r="M77" s="442"/>
      <c r="N77" s="442"/>
      <c r="O77" s="452"/>
      <c r="P77" s="452"/>
      <c r="Q77" s="453"/>
      <c r="R77" s="195"/>
      <c r="S77" s="195"/>
      <c r="T77" s="195"/>
      <c r="U77" s="195"/>
    </row>
    <row r="78" spans="1:21" ht="18" customHeight="1" thickBot="1" x14ac:dyDescent="0.45">
      <c r="A78" s="527"/>
      <c r="B78" s="487" t="s">
        <v>130</v>
      </c>
      <c r="C78" s="530"/>
      <c r="D78" s="531"/>
      <c r="E78" s="534" t="s">
        <v>197</v>
      </c>
      <c r="F78" s="535"/>
      <c r="G78" s="536"/>
      <c r="H78" s="481" t="s">
        <v>189</v>
      </c>
      <c r="I78" s="481" t="s">
        <v>198</v>
      </c>
      <c r="J78" s="544" t="s">
        <v>161</v>
      </c>
      <c r="K78" s="546" t="s">
        <v>151</v>
      </c>
      <c r="L78" s="547"/>
      <c r="M78" s="552" t="s">
        <v>164</v>
      </c>
      <c r="N78" s="481" t="s">
        <v>199</v>
      </c>
      <c r="O78" s="484" t="s">
        <v>181</v>
      </c>
      <c r="P78" s="484" t="s">
        <v>194</v>
      </c>
      <c r="Q78" s="484" t="s">
        <v>185</v>
      </c>
      <c r="R78" s="195"/>
      <c r="S78" s="195"/>
      <c r="T78" s="195"/>
      <c r="U78" s="195"/>
    </row>
    <row r="79" spans="1:21" ht="19.5" thickBot="1" x14ac:dyDescent="0.45">
      <c r="A79" s="528"/>
      <c r="B79" s="488"/>
      <c r="C79" s="532"/>
      <c r="D79" s="533"/>
      <c r="E79" s="537"/>
      <c r="F79" s="538"/>
      <c r="G79" s="539"/>
      <c r="H79" s="543"/>
      <c r="I79" s="543"/>
      <c r="J79" s="545"/>
      <c r="K79" s="548"/>
      <c r="L79" s="549"/>
      <c r="M79" s="552"/>
      <c r="N79" s="482"/>
      <c r="O79" s="485"/>
      <c r="P79" s="485"/>
      <c r="Q79" s="485"/>
      <c r="R79" s="195"/>
      <c r="S79" s="195"/>
      <c r="T79" s="195"/>
      <c r="U79" s="195"/>
    </row>
    <row r="80" spans="1:21" ht="19.5" thickBot="1" x14ac:dyDescent="0.45">
      <c r="A80" s="528"/>
      <c r="B80" s="487" t="s">
        <v>131</v>
      </c>
      <c r="C80" s="489"/>
      <c r="D80" s="490"/>
      <c r="E80" s="540"/>
      <c r="F80" s="541"/>
      <c r="G80" s="542"/>
      <c r="H80" s="543"/>
      <c r="I80" s="543"/>
      <c r="J80" s="545"/>
      <c r="K80" s="550"/>
      <c r="L80" s="551"/>
      <c r="M80" s="552"/>
      <c r="N80" s="483"/>
      <c r="O80" s="486"/>
      <c r="P80" s="486"/>
      <c r="Q80" s="486"/>
      <c r="R80" s="195"/>
      <c r="S80" s="195"/>
      <c r="T80" s="195"/>
      <c r="U80" s="195"/>
    </row>
    <row r="81" spans="1:21" ht="19.5" thickBot="1" x14ac:dyDescent="0.45">
      <c r="A81" s="528"/>
      <c r="B81" s="488"/>
      <c r="C81" s="491"/>
      <c r="D81" s="492"/>
      <c r="E81" s="493"/>
      <c r="F81" s="494"/>
      <c r="G81" s="495"/>
      <c r="H81" s="502"/>
      <c r="I81" s="504"/>
      <c r="J81" s="506" t="e">
        <f>I81/H81</f>
        <v>#DIV/0!</v>
      </c>
      <c r="K81" s="509"/>
      <c r="L81" s="510"/>
      <c r="M81" s="515"/>
      <c r="N81" s="516"/>
      <c r="O81" s="519">
        <f>IF(H84=$S$3,IF(AND(N81=$T$3,J81&lt;=0.9),E81,K81/J81),E81)</f>
        <v>0</v>
      </c>
      <c r="P81" s="519">
        <f>IF(H84=$S$3,(IF(AND(N81=$T$3,J81&lt;=0.9),0,K81/J81)),0)</f>
        <v>0</v>
      </c>
      <c r="Q81" s="522">
        <f>IF(N81=$T$3,P81*0.02,0)</f>
        <v>0</v>
      </c>
      <c r="R81" s="195"/>
      <c r="S81" s="195"/>
      <c r="T81" s="195"/>
      <c r="U81" s="195"/>
    </row>
    <row r="82" spans="1:21" ht="28.9" customHeight="1" thickBot="1" x14ac:dyDescent="0.45">
      <c r="A82" s="528"/>
      <c r="B82" s="447" t="s">
        <v>153</v>
      </c>
      <c r="C82" s="525"/>
      <c r="D82" s="526"/>
      <c r="E82" s="496"/>
      <c r="F82" s="497"/>
      <c r="G82" s="498"/>
      <c r="H82" s="503"/>
      <c r="I82" s="505"/>
      <c r="J82" s="507"/>
      <c r="K82" s="511"/>
      <c r="L82" s="512"/>
      <c r="M82" s="515"/>
      <c r="N82" s="517"/>
      <c r="O82" s="520"/>
      <c r="P82" s="520"/>
      <c r="Q82" s="523"/>
      <c r="R82" s="195"/>
      <c r="S82" s="195"/>
      <c r="T82" s="195"/>
      <c r="U82" s="195"/>
    </row>
    <row r="83" spans="1:21" ht="21" customHeight="1" thickBot="1" x14ac:dyDescent="0.45">
      <c r="A83" s="528"/>
      <c r="B83" s="487" t="s">
        <v>132</v>
      </c>
      <c r="C83" s="489"/>
      <c r="D83" s="490"/>
      <c r="E83" s="496"/>
      <c r="F83" s="497"/>
      <c r="G83" s="498"/>
      <c r="H83" s="503"/>
      <c r="I83" s="505"/>
      <c r="J83" s="507"/>
      <c r="K83" s="511"/>
      <c r="L83" s="512"/>
      <c r="M83" s="515"/>
      <c r="N83" s="517"/>
      <c r="O83" s="520"/>
      <c r="P83" s="520"/>
      <c r="Q83" s="523"/>
      <c r="R83" s="195"/>
      <c r="S83" s="195"/>
      <c r="T83" s="195"/>
      <c r="U83" s="195"/>
    </row>
    <row r="84" spans="1:21" ht="21" customHeight="1" thickBot="1" x14ac:dyDescent="0.45">
      <c r="A84" s="529"/>
      <c r="B84" s="488"/>
      <c r="C84" s="491"/>
      <c r="D84" s="492"/>
      <c r="E84" s="499"/>
      <c r="F84" s="500"/>
      <c r="G84" s="501"/>
      <c r="H84" s="448"/>
      <c r="I84" s="448"/>
      <c r="J84" s="508"/>
      <c r="K84" s="513"/>
      <c r="L84" s="514"/>
      <c r="M84" s="515"/>
      <c r="N84" s="518"/>
      <c r="O84" s="521"/>
      <c r="P84" s="521"/>
      <c r="Q84" s="524"/>
      <c r="R84" s="195"/>
      <c r="S84" s="195"/>
      <c r="T84" s="195"/>
      <c r="U84" s="195"/>
    </row>
    <row r="85" spans="1:21" ht="19.5" thickBot="1" x14ac:dyDescent="0.45">
      <c r="A85" s="446"/>
      <c r="B85" s="440"/>
      <c r="C85" s="440"/>
      <c r="D85" s="440"/>
      <c r="E85" s="440"/>
      <c r="F85" s="440"/>
      <c r="G85" s="440"/>
      <c r="H85" s="442"/>
      <c r="I85" s="442"/>
      <c r="J85" s="454"/>
      <c r="K85" s="442"/>
      <c r="L85" s="442"/>
      <c r="M85" s="442"/>
      <c r="N85" s="442"/>
      <c r="O85" s="452"/>
      <c r="P85" s="452"/>
      <c r="Q85" s="453"/>
      <c r="R85" s="195"/>
      <c r="S85" s="195"/>
      <c r="T85" s="195"/>
      <c r="U85" s="195"/>
    </row>
    <row r="86" spans="1:21" ht="18.75" customHeight="1" thickBot="1" x14ac:dyDescent="0.45">
      <c r="A86" s="527"/>
      <c r="B86" s="487" t="s">
        <v>130</v>
      </c>
      <c r="C86" s="530"/>
      <c r="D86" s="531"/>
      <c r="E86" s="534" t="s">
        <v>197</v>
      </c>
      <c r="F86" s="535"/>
      <c r="G86" s="536"/>
      <c r="H86" s="481" t="s">
        <v>189</v>
      </c>
      <c r="I86" s="481" t="s">
        <v>198</v>
      </c>
      <c r="J86" s="544" t="s">
        <v>161</v>
      </c>
      <c r="K86" s="546" t="s">
        <v>151</v>
      </c>
      <c r="L86" s="547"/>
      <c r="M86" s="552" t="s">
        <v>164</v>
      </c>
      <c r="N86" s="481" t="s">
        <v>199</v>
      </c>
      <c r="O86" s="484" t="s">
        <v>181</v>
      </c>
      <c r="P86" s="484" t="s">
        <v>194</v>
      </c>
      <c r="Q86" s="484" t="s">
        <v>185</v>
      </c>
      <c r="R86" s="195"/>
      <c r="S86" s="195"/>
      <c r="T86" s="195"/>
      <c r="U86" s="195"/>
    </row>
    <row r="87" spans="1:21" ht="19.5" thickBot="1" x14ac:dyDescent="0.45">
      <c r="A87" s="528"/>
      <c r="B87" s="488"/>
      <c r="C87" s="532"/>
      <c r="D87" s="533"/>
      <c r="E87" s="537"/>
      <c r="F87" s="538"/>
      <c r="G87" s="539"/>
      <c r="H87" s="543"/>
      <c r="I87" s="543"/>
      <c r="J87" s="545"/>
      <c r="K87" s="548"/>
      <c r="L87" s="549"/>
      <c r="M87" s="552"/>
      <c r="N87" s="482"/>
      <c r="O87" s="485"/>
      <c r="P87" s="485"/>
      <c r="Q87" s="485"/>
      <c r="R87" s="195"/>
      <c r="S87" s="195"/>
      <c r="T87" s="195"/>
      <c r="U87" s="195"/>
    </row>
    <row r="88" spans="1:21" ht="19.5" thickBot="1" x14ac:dyDescent="0.45">
      <c r="A88" s="528"/>
      <c r="B88" s="487" t="s">
        <v>131</v>
      </c>
      <c r="C88" s="489"/>
      <c r="D88" s="490"/>
      <c r="E88" s="540"/>
      <c r="F88" s="541"/>
      <c r="G88" s="542"/>
      <c r="H88" s="543"/>
      <c r="I88" s="543"/>
      <c r="J88" s="545"/>
      <c r="K88" s="550"/>
      <c r="L88" s="551"/>
      <c r="M88" s="552"/>
      <c r="N88" s="483"/>
      <c r="O88" s="486"/>
      <c r="P88" s="486"/>
      <c r="Q88" s="486"/>
      <c r="R88" s="195"/>
      <c r="S88" s="195"/>
      <c r="T88" s="195"/>
      <c r="U88" s="195"/>
    </row>
    <row r="89" spans="1:21" ht="19.5" thickBot="1" x14ac:dyDescent="0.45">
      <c r="A89" s="528"/>
      <c r="B89" s="488"/>
      <c r="C89" s="491"/>
      <c r="D89" s="492"/>
      <c r="E89" s="493"/>
      <c r="F89" s="494"/>
      <c r="G89" s="495"/>
      <c r="H89" s="502"/>
      <c r="I89" s="504"/>
      <c r="J89" s="506" t="e">
        <f>I89/H89</f>
        <v>#DIV/0!</v>
      </c>
      <c r="K89" s="509"/>
      <c r="L89" s="510"/>
      <c r="M89" s="515"/>
      <c r="N89" s="516"/>
      <c r="O89" s="519">
        <f>IF(H92=$S$3,IF(AND(N89=$T$3,J89&lt;=0.9),E89,K89/J89),E89)</f>
        <v>0</v>
      </c>
      <c r="P89" s="519">
        <f>IF(H92=$S$3,(IF(AND(N89=$T$3,J89&lt;=0.9),0,K89/J89)),0)</f>
        <v>0</v>
      </c>
      <c r="Q89" s="522">
        <f>IF(N89=$T$3,P89*0.02,0)</f>
        <v>0</v>
      </c>
      <c r="R89" s="195"/>
      <c r="S89" s="195"/>
      <c r="T89" s="195"/>
      <c r="U89" s="195"/>
    </row>
    <row r="90" spans="1:21" ht="28.9" customHeight="1" thickBot="1" x14ac:dyDescent="0.45">
      <c r="A90" s="528"/>
      <c r="B90" s="447" t="s">
        <v>153</v>
      </c>
      <c r="C90" s="525"/>
      <c r="D90" s="526"/>
      <c r="E90" s="496"/>
      <c r="F90" s="497"/>
      <c r="G90" s="498"/>
      <c r="H90" s="503"/>
      <c r="I90" s="505"/>
      <c r="J90" s="507"/>
      <c r="K90" s="511"/>
      <c r="L90" s="512"/>
      <c r="M90" s="515"/>
      <c r="N90" s="517"/>
      <c r="O90" s="520"/>
      <c r="P90" s="520"/>
      <c r="Q90" s="523"/>
      <c r="R90" s="195"/>
      <c r="S90" s="195"/>
      <c r="T90" s="195"/>
      <c r="U90" s="195"/>
    </row>
    <row r="91" spans="1:21" ht="19.5" thickBot="1" x14ac:dyDescent="0.45">
      <c r="A91" s="528"/>
      <c r="B91" s="487" t="s">
        <v>132</v>
      </c>
      <c r="C91" s="489"/>
      <c r="D91" s="490"/>
      <c r="E91" s="496"/>
      <c r="F91" s="497"/>
      <c r="G91" s="498"/>
      <c r="H91" s="503"/>
      <c r="I91" s="505"/>
      <c r="J91" s="507"/>
      <c r="K91" s="511"/>
      <c r="L91" s="512"/>
      <c r="M91" s="515"/>
      <c r="N91" s="517"/>
      <c r="O91" s="520"/>
      <c r="P91" s="520"/>
      <c r="Q91" s="523"/>
      <c r="R91" s="195"/>
      <c r="S91" s="195"/>
      <c r="T91" s="195"/>
      <c r="U91" s="195"/>
    </row>
    <row r="92" spans="1:21" ht="19.5" thickBot="1" x14ac:dyDescent="0.45">
      <c r="A92" s="529"/>
      <c r="B92" s="488"/>
      <c r="C92" s="491"/>
      <c r="D92" s="492"/>
      <c r="E92" s="499"/>
      <c r="F92" s="500"/>
      <c r="G92" s="501"/>
      <c r="H92" s="448"/>
      <c r="I92" s="448"/>
      <c r="J92" s="508"/>
      <c r="K92" s="513"/>
      <c r="L92" s="514"/>
      <c r="M92" s="515"/>
      <c r="N92" s="518"/>
      <c r="O92" s="521"/>
      <c r="P92" s="521"/>
      <c r="Q92" s="524"/>
      <c r="R92" s="195"/>
      <c r="S92" s="195"/>
      <c r="T92" s="195"/>
      <c r="U92" s="195"/>
    </row>
    <row r="93" spans="1:21" ht="19.5" thickBot="1" x14ac:dyDescent="0.45">
      <c r="A93" s="446"/>
      <c r="B93" s="440"/>
      <c r="C93" s="440"/>
      <c r="D93" s="440"/>
      <c r="E93" s="440"/>
      <c r="F93" s="440"/>
      <c r="G93" s="440"/>
      <c r="H93" s="442"/>
      <c r="I93" s="442"/>
      <c r="J93" s="454"/>
      <c r="K93" s="449"/>
      <c r="L93" s="442"/>
      <c r="M93" s="442"/>
      <c r="N93" s="442"/>
      <c r="O93" s="452"/>
      <c r="P93" s="452"/>
      <c r="Q93" s="453"/>
      <c r="R93" s="195"/>
      <c r="S93" s="195"/>
      <c r="T93" s="195"/>
      <c r="U93" s="195"/>
    </row>
    <row r="94" spans="1:21" ht="18" customHeight="1" thickBot="1" x14ac:dyDescent="0.45">
      <c r="A94" s="527"/>
      <c r="B94" s="487" t="s">
        <v>130</v>
      </c>
      <c r="C94" s="530"/>
      <c r="D94" s="531"/>
      <c r="E94" s="534" t="s">
        <v>197</v>
      </c>
      <c r="F94" s="535"/>
      <c r="G94" s="536"/>
      <c r="H94" s="481" t="s">
        <v>189</v>
      </c>
      <c r="I94" s="481" t="s">
        <v>198</v>
      </c>
      <c r="J94" s="544" t="s">
        <v>161</v>
      </c>
      <c r="K94" s="546" t="s">
        <v>151</v>
      </c>
      <c r="L94" s="547"/>
      <c r="M94" s="552" t="s">
        <v>164</v>
      </c>
      <c r="N94" s="481" t="s">
        <v>199</v>
      </c>
      <c r="O94" s="484" t="s">
        <v>181</v>
      </c>
      <c r="P94" s="484" t="s">
        <v>194</v>
      </c>
      <c r="Q94" s="484" t="s">
        <v>185</v>
      </c>
      <c r="R94" s="195"/>
      <c r="S94" s="195"/>
      <c r="T94" s="195"/>
      <c r="U94" s="195"/>
    </row>
    <row r="95" spans="1:21" ht="19.5" thickBot="1" x14ac:dyDescent="0.45">
      <c r="A95" s="528"/>
      <c r="B95" s="488"/>
      <c r="C95" s="532"/>
      <c r="D95" s="533"/>
      <c r="E95" s="537"/>
      <c r="F95" s="538"/>
      <c r="G95" s="539"/>
      <c r="H95" s="543"/>
      <c r="I95" s="543"/>
      <c r="J95" s="545"/>
      <c r="K95" s="548"/>
      <c r="L95" s="549"/>
      <c r="M95" s="552"/>
      <c r="N95" s="482"/>
      <c r="O95" s="485"/>
      <c r="P95" s="485"/>
      <c r="Q95" s="485"/>
      <c r="R95" s="195"/>
      <c r="S95" s="195"/>
      <c r="T95" s="195"/>
      <c r="U95" s="195"/>
    </row>
    <row r="96" spans="1:21" ht="19.5" thickBot="1" x14ac:dyDescent="0.45">
      <c r="A96" s="528"/>
      <c r="B96" s="487" t="s">
        <v>131</v>
      </c>
      <c r="C96" s="489"/>
      <c r="D96" s="490"/>
      <c r="E96" s="540"/>
      <c r="F96" s="541"/>
      <c r="G96" s="542"/>
      <c r="H96" s="543"/>
      <c r="I96" s="543"/>
      <c r="J96" s="545"/>
      <c r="K96" s="550"/>
      <c r="L96" s="551"/>
      <c r="M96" s="552"/>
      <c r="N96" s="483"/>
      <c r="O96" s="486"/>
      <c r="P96" s="486"/>
      <c r="Q96" s="486"/>
      <c r="R96" s="195"/>
      <c r="S96" s="195"/>
      <c r="T96" s="195"/>
      <c r="U96" s="195"/>
    </row>
    <row r="97" spans="1:21" ht="19.5" thickBot="1" x14ac:dyDescent="0.45">
      <c r="A97" s="528"/>
      <c r="B97" s="488"/>
      <c r="C97" s="491"/>
      <c r="D97" s="492"/>
      <c r="E97" s="493"/>
      <c r="F97" s="494"/>
      <c r="G97" s="495"/>
      <c r="H97" s="502"/>
      <c r="I97" s="504"/>
      <c r="J97" s="506" t="e">
        <f>I97/H97</f>
        <v>#DIV/0!</v>
      </c>
      <c r="K97" s="509"/>
      <c r="L97" s="510"/>
      <c r="M97" s="515"/>
      <c r="N97" s="516"/>
      <c r="O97" s="519">
        <f>IF(H100=$S$3,IF(AND(N97=$T$3,J97&lt;=0.9),E97,K97/J97),E97)</f>
        <v>0</v>
      </c>
      <c r="P97" s="519">
        <f>IF(H100=$S$3,(IF(AND(N97=$T$3,J97&lt;=0.9),0,K97/J97)),0)</f>
        <v>0</v>
      </c>
      <c r="Q97" s="522">
        <f>IF(N97=$T$3,P97*0.02,0)</f>
        <v>0</v>
      </c>
      <c r="R97" s="195"/>
      <c r="S97" s="195"/>
      <c r="T97" s="195"/>
      <c r="U97" s="195"/>
    </row>
    <row r="98" spans="1:21" ht="33" customHeight="1" thickBot="1" x14ac:dyDescent="0.45">
      <c r="A98" s="528"/>
      <c r="B98" s="447" t="s">
        <v>153</v>
      </c>
      <c r="C98" s="525"/>
      <c r="D98" s="526"/>
      <c r="E98" s="496"/>
      <c r="F98" s="497"/>
      <c r="G98" s="498"/>
      <c r="H98" s="503"/>
      <c r="I98" s="505"/>
      <c r="J98" s="507"/>
      <c r="K98" s="511"/>
      <c r="L98" s="512"/>
      <c r="M98" s="515"/>
      <c r="N98" s="517"/>
      <c r="O98" s="520"/>
      <c r="P98" s="520"/>
      <c r="Q98" s="523"/>
      <c r="R98" s="195"/>
      <c r="S98" s="195"/>
      <c r="T98" s="195"/>
      <c r="U98" s="195"/>
    </row>
    <row r="99" spans="1:21" ht="19.899999999999999" customHeight="1" thickBot="1" x14ac:dyDescent="0.45">
      <c r="A99" s="528"/>
      <c r="B99" s="487" t="s">
        <v>132</v>
      </c>
      <c r="C99" s="489"/>
      <c r="D99" s="490"/>
      <c r="E99" s="496"/>
      <c r="F99" s="497"/>
      <c r="G99" s="498"/>
      <c r="H99" s="503"/>
      <c r="I99" s="505"/>
      <c r="J99" s="507"/>
      <c r="K99" s="511"/>
      <c r="L99" s="512"/>
      <c r="M99" s="515"/>
      <c r="N99" s="517"/>
      <c r="O99" s="520"/>
      <c r="P99" s="520"/>
      <c r="Q99" s="523"/>
      <c r="R99" s="195"/>
      <c r="S99" s="195"/>
      <c r="T99" s="195"/>
      <c r="U99" s="195"/>
    </row>
    <row r="100" spans="1:21" ht="19.899999999999999" customHeight="1" thickBot="1" x14ac:dyDescent="0.45">
      <c r="A100" s="529"/>
      <c r="B100" s="488"/>
      <c r="C100" s="491"/>
      <c r="D100" s="492"/>
      <c r="E100" s="499"/>
      <c r="F100" s="500"/>
      <c r="G100" s="501"/>
      <c r="H100" s="448"/>
      <c r="I100" s="448"/>
      <c r="J100" s="508"/>
      <c r="K100" s="513"/>
      <c r="L100" s="514"/>
      <c r="M100" s="515"/>
      <c r="N100" s="518"/>
      <c r="O100" s="521"/>
      <c r="P100" s="521"/>
      <c r="Q100" s="524"/>
      <c r="R100" s="195"/>
      <c r="S100" s="195"/>
      <c r="T100" s="195"/>
      <c r="U100" s="195"/>
    </row>
    <row r="101" spans="1:21" ht="19.5" thickBot="1" x14ac:dyDescent="0.45">
      <c r="A101" s="446"/>
      <c r="B101" s="440"/>
      <c r="C101" s="440"/>
      <c r="D101" s="440"/>
      <c r="E101" s="440"/>
      <c r="F101" s="440"/>
      <c r="G101" s="440"/>
      <c r="H101" s="442"/>
      <c r="I101" s="442"/>
      <c r="J101" s="454"/>
      <c r="K101" s="442"/>
      <c r="L101" s="449"/>
      <c r="M101" s="442"/>
      <c r="N101" s="442"/>
      <c r="O101" s="452"/>
      <c r="P101" s="452"/>
      <c r="Q101" s="453"/>
      <c r="R101" s="195"/>
      <c r="S101" s="195"/>
      <c r="T101" s="195"/>
      <c r="U101" s="195"/>
    </row>
    <row r="102" spans="1:21" ht="18" customHeight="1" thickBot="1" x14ac:dyDescent="0.45">
      <c r="A102" s="527"/>
      <c r="B102" s="487" t="s">
        <v>130</v>
      </c>
      <c r="C102" s="530"/>
      <c r="D102" s="531"/>
      <c r="E102" s="534" t="s">
        <v>197</v>
      </c>
      <c r="F102" s="535"/>
      <c r="G102" s="536"/>
      <c r="H102" s="481" t="s">
        <v>189</v>
      </c>
      <c r="I102" s="481" t="s">
        <v>198</v>
      </c>
      <c r="J102" s="544" t="s">
        <v>161</v>
      </c>
      <c r="K102" s="546" t="s">
        <v>151</v>
      </c>
      <c r="L102" s="547"/>
      <c r="M102" s="552" t="s">
        <v>164</v>
      </c>
      <c r="N102" s="481" t="s">
        <v>199</v>
      </c>
      <c r="O102" s="484" t="s">
        <v>181</v>
      </c>
      <c r="P102" s="484" t="s">
        <v>194</v>
      </c>
      <c r="Q102" s="484" t="s">
        <v>185</v>
      </c>
      <c r="R102" s="195"/>
      <c r="S102" s="195"/>
      <c r="T102" s="195"/>
      <c r="U102" s="195"/>
    </row>
    <row r="103" spans="1:21" ht="19.5" thickBot="1" x14ac:dyDescent="0.45">
      <c r="A103" s="528"/>
      <c r="B103" s="488"/>
      <c r="C103" s="532"/>
      <c r="D103" s="533"/>
      <c r="E103" s="537"/>
      <c r="F103" s="538"/>
      <c r="G103" s="539"/>
      <c r="H103" s="543"/>
      <c r="I103" s="543"/>
      <c r="J103" s="545"/>
      <c r="K103" s="548"/>
      <c r="L103" s="549"/>
      <c r="M103" s="552"/>
      <c r="N103" s="482"/>
      <c r="O103" s="485"/>
      <c r="P103" s="485"/>
      <c r="Q103" s="485"/>
      <c r="R103" s="195"/>
      <c r="S103" s="195"/>
      <c r="T103" s="195"/>
      <c r="U103" s="195"/>
    </row>
    <row r="104" spans="1:21" ht="19.5" thickBot="1" x14ac:dyDescent="0.45">
      <c r="A104" s="528"/>
      <c r="B104" s="487" t="s">
        <v>131</v>
      </c>
      <c r="C104" s="489"/>
      <c r="D104" s="490"/>
      <c r="E104" s="540"/>
      <c r="F104" s="541"/>
      <c r="G104" s="542"/>
      <c r="H104" s="543"/>
      <c r="I104" s="543"/>
      <c r="J104" s="545"/>
      <c r="K104" s="550"/>
      <c r="L104" s="551"/>
      <c r="M104" s="552"/>
      <c r="N104" s="483"/>
      <c r="O104" s="486"/>
      <c r="P104" s="486"/>
      <c r="Q104" s="486"/>
      <c r="R104" s="195"/>
      <c r="S104" s="195"/>
      <c r="T104" s="195"/>
      <c r="U104" s="195"/>
    </row>
    <row r="105" spans="1:21" ht="19.5" thickBot="1" x14ac:dyDescent="0.45">
      <c r="A105" s="528"/>
      <c r="B105" s="488"/>
      <c r="C105" s="491"/>
      <c r="D105" s="492"/>
      <c r="E105" s="493"/>
      <c r="F105" s="494"/>
      <c r="G105" s="495"/>
      <c r="H105" s="502"/>
      <c r="I105" s="504"/>
      <c r="J105" s="506" t="e">
        <f>I105/H105</f>
        <v>#DIV/0!</v>
      </c>
      <c r="K105" s="509"/>
      <c r="L105" s="510"/>
      <c r="M105" s="515"/>
      <c r="N105" s="516"/>
      <c r="O105" s="519">
        <f>IF(H108=$S$3,IF(AND(N105=$T$3,J105&lt;=0.9),E105,K105/J105),E105)</f>
        <v>0</v>
      </c>
      <c r="P105" s="519">
        <f>IF(H108=$S$3,(IF(AND(N105=$T$3,J105&lt;=0.9),0,K105/J105)),0)</f>
        <v>0</v>
      </c>
      <c r="Q105" s="522">
        <f>IF(N105=$T$3,P105*0.02,0)</f>
        <v>0</v>
      </c>
      <c r="R105" s="195"/>
      <c r="S105" s="195"/>
      <c r="T105" s="195"/>
      <c r="U105" s="195"/>
    </row>
    <row r="106" spans="1:21" ht="28.9" customHeight="1" thickBot="1" x14ac:dyDescent="0.45">
      <c r="A106" s="528"/>
      <c r="B106" s="447" t="s">
        <v>153</v>
      </c>
      <c r="C106" s="525"/>
      <c r="D106" s="526"/>
      <c r="E106" s="496"/>
      <c r="F106" s="497"/>
      <c r="G106" s="498"/>
      <c r="H106" s="503"/>
      <c r="I106" s="505"/>
      <c r="J106" s="507"/>
      <c r="K106" s="511"/>
      <c r="L106" s="512"/>
      <c r="M106" s="515"/>
      <c r="N106" s="517"/>
      <c r="O106" s="520"/>
      <c r="P106" s="520"/>
      <c r="Q106" s="523"/>
      <c r="R106" s="195"/>
      <c r="S106" s="195"/>
      <c r="T106" s="195"/>
      <c r="U106" s="195"/>
    </row>
    <row r="107" spans="1:21" ht="21" customHeight="1" thickBot="1" x14ac:dyDescent="0.45">
      <c r="A107" s="528"/>
      <c r="B107" s="487" t="s">
        <v>132</v>
      </c>
      <c r="C107" s="489"/>
      <c r="D107" s="490"/>
      <c r="E107" s="496"/>
      <c r="F107" s="497"/>
      <c r="G107" s="498"/>
      <c r="H107" s="503"/>
      <c r="I107" s="505"/>
      <c r="J107" s="507"/>
      <c r="K107" s="511"/>
      <c r="L107" s="512"/>
      <c r="M107" s="515"/>
      <c r="N107" s="517"/>
      <c r="O107" s="520"/>
      <c r="P107" s="520"/>
      <c r="Q107" s="523"/>
      <c r="R107" s="195"/>
      <c r="S107" s="195"/>
      <c r="T107" s="195"/>
      <c r="U107" s="195"/>
    </row>
    <row r="108" spans="1:21" ht="21" customHeight="1" thickBot="1" x14ac:dyDescent="0.45">
      <c r="A108" s="529"/>
      <c r="B108" s="488"/>
      <c r="C108" s="491"/>
      <c r="D108" s="492"/>
      <c r="E108" s="499"/>
      <c r="F108" s="500"/>
      <c r="G108" s="501"/>
      <c r="H108" s="448"/>
      <c r="I108" s="448"/>
      <c r="J108" s="508"/>
      <c r="K108" s="513"/>
      <c r="L108" s="514"/>
      <c r="M108" s="515"/>
      <c r="N108" s="518"/>
      <c r="O108" s="521"/>
      <c r="P108" s="521"/>
      <c r="Q108" s="524"/>
      <c r="R108" s="195"/>
      <c r="S108" s="195"/>
      <c r="T108" s="195"/>
      <c r="U108" s="195"/>
    </row>
    <row r="109" spans="1:21" ht="19.5" thickBot="1" x14ac:dyDescent="0.45">
      <c r="A109" s="446"/>
      <c r="B109" s="440"/>
      <c r="C109" s="440"/>
      <c r="D109" s="440"/>
      <c r="E109" s="440"/>
      <c r="F109" s="440"/>
      <c r="G109" s="440"/>
      <c r="H109" s="442"/>
      <c r="I109" s="442"/>
      <c r="J109" s="454"/>
      <c r="K109" s="442"/>
      <c r="L109" s="442"/>
      <c r="M109" s="442"/>
      <c r="N109" s="442"/>
      <c r="O109" s="452"/>
      <c r="P109" s="452"/>
      <c r="Q109" s="453"/>
      <c r="R109" s="195"/>
      <c r="S109" s="195"/>
      <c r="T109" s="195"/>
      <c r="U109" s="195"/>
    </row>
    <row r="110" spans="1:21" ht="18.75" customHeight="1" thickBot="1" x14ac:dyDescent="0.45">
      <c r="A110" s="527"/>
      <c r="B110" s="487" t="s">
        <v>130</v>
      </c>
      <c r="C110" s="530"/>
      <c r="D110" s="531"/>
      <c r="E110" s="534" t="s">
        <v>197</v>
      </c>
      <c r="F110" s="535"/>
      <c r="G110" s="536"/>
      <c r="H110" s="481" t="s">
        <v>189</v>
      </c>
      <c r="I110" s="481" t="s">
        <v>198</v>
      </c>
      <c r="J110" s="544" t="s">
        <v>161</v>
      </c>
      <c r="K110" s="546" t="s">
        <v>151</v>
      </c>
      <c r="L110" s="547"/>
      <c r="M110" s="552" t="s">
        <v>164</v>
      </c>
      <c r="N110" s="481" t="s">
        <v>199</v>
      </c>
      <c r="O110" s="484" t="s">
        <v>181</v>
      </c>
      <c r="P110" s="484" t="s">
        <v>194</v>
      </c>
      <c r="Q110" s="484" t="s">
        <v>185</v>
      </c>
      <c r="R110" s="195"/>
      <c r="S110" s="195"/>
      <c r="T110" s="195"/>
      <c r="U110" s="195"/>
    </row>
    <row r="111" spans="1:21" ht="19.5" thickBot="1" x14ac:dyDescent="0.45">
      <c r="A111" s="528"/>
      <c r="B111" s="488"/>
      <c r="C111" s="532"/>
      <c r="D111" s="533"/>
      <c r="E111" s="537"/>
      <c r="F111" s="538"/>
      <c r="G111" s="539"/>
      <c r="H111" s="543"/>
      <c r="I111" s="543"/>
      <c r="J111" s="545"/>
      <c r="K111" s="548"/>
      <c r="L111" s="549"/>
      <c r="M111" s="552"/>
      <c r="N111" s="482"/>
      <c r="O111" s="485"/>
      <c r="P111" s="485"/>
      <c r="Q111" s="485"/>
      <c r="R111" s="195"/>
      <c r="S111" s="195"/>
      <c r="T111" s="195"/>
      <c r="U111" s="195"/>
    </row>
    <row r="112" spans="1:21" ht="19.5" thickBot="1" x14ac:dyDescent="0.45">
      <c r="A112" s="528"/>
      <c r="B112" s="487" t="s">
        <v>131</v>
      </c>
      <c r="C112" s="489"/>
      <c r="D112" s="490"/>
      <c r="E112" s="540"/>
      <c r="F112" s="541"/>
      <c r="G112" s="542"/>
      <c r="H112" s="543"/>
      <c r="I112" s="543"/>
      <c r="J112" s="545"/>
      <c r="K112" s="550"/>
      <c r="L112" s="551"/>
      <c r="M112" s="552"/>
      <c r="N112" s="483"/>
      <c r="O112" s="486"/>
      <c r="P112" s="486"/>
      <c r="Q112" s="486"/>
      <c r="R112" s="195"/>
      <c r="S112" s="195"/>
      <c r="T112" s="195"/>
      <c r="U112" s="195"/>
    </row>
    <row r="113" spans="1:21" ht="19.5" thickBot="1" x14ac:dyDescent="0.45">
      <c r="A113" s="528"/>
      <c r="B113" s="488"/>
      <c r="C113" s="491"/>
      <c r="D113" s="492"/>
      <c r="E113" s="493"/>
      <c r="F113" s="494"/>
      <c r="G113" s="495"/>
      <c r="H113" s="502"/>
      <c r="I113" s="504"/>
      <c r="J113" s="506" t="e">
        <f>I113/H113</f>
        <v>#DIV/0!</v>
      </c>
      <c r="K113" s="509"/>
      <c r="L113" s="510"/>
      <c r="M113" s="515"/>
      <c r="N113" s="516"/>
      <c r="O113" s="519">
        <f>IF(H116=$S$3,IF(AND(N113=$T$3,J113&lt;=0.9),E113,K113/J113),E113)</f>
        <v>0</v>
      </c>
      <c r="P113" s="519">
        <f>IF(H116=$S$3,(IF(AND(N113=$T$3,J113&lt;=0.9),0,K113/J113)),0)</f>
        <v>0</v>
      </c>
      <c r="Q113" s="522">
        <f>IF(N113=$T$3,P113*0.02,0)</f>
        <v>0</v>
      </c>
      <c r="R113" s="195"/>
      <c r="S113" s="195"/>
      <c r="T113" s="195"/>
      <c r="U113" s="195"/>
    </row>
    <row r="114" spans="1:21" ht="28.9" customHeight="1" thickBot="1" x14ac:dyDescent="0.45">
      <c r="A114" s="528"/>
      <c r="B114" s="447" t="s">
        <v>153</v>
      </c>
      <c r="C114" s="525"/>
      <c r="D114" s="526"/>
      <c r="E114" s="496"/>
      <c r="F114" s="497"/>
      <c r="G114" s="498"/>
      <c r="H114" s="503"/>
      <c r="I114" s="505"/>
      <c r="J114" s="507"/>
      <c r="K114" s="511"/>
      <c r="L114" s="512"/>
      <c r="M114" s="515"/>
      <c r="N114" s="517"/>
      <c r="O114" s="520"/>
      <c r="P114" s="520"/>
      <c r="Q114" s="523"/>
      <c r="R114" s="195"/>
      <c r="S114" s="195"/>
      <c r="T114" s="195"/>
      <c r="U114" s="195"/>
    </row>
    <row r="115" spans="1:21" ht="19.5" thickBot="1" x14ac:dyDescent="0.45">
      <c r="A115" s="528"/>
      <c r="B115" s="487" t="s">
        <v>132</v>
      </c>
      <c r="C115" s="489"/>
      <c r="D115" s="490"/>
      <c r="E115" s="496"/>
      <c r="F115" s="497"/>
      <c r="G115" s="498"/>
      <c r="H115" s="503"/>
      <c r="I115" s="505"/>
      <c r="J115" s="507"/>
      <c r="K115" s="511"/>
      <c r="L115" s="512"/>
      <c r="M115" s="515"/>
      <c r="N115" s="517"/>
      <c r="O115" s="520"/>
      <c r="P115" s="520"/>
      <c r="Q115" s="523"/>
      <c r="R115" s="195"/>
      <c r="S115" s="195"/>
      <c r="T115" s="195"/>
      <c r="U115" s="195"/>
    </row>
    <row r="116" spans="1:21" ht="19.5" thickBot="1" x14ac:dyDescent="0.45">
      <c r="A116" s="529"/>
      <c r="B116" s="488"/>
      <c r="C116" s="491"/>
      <c r="D116" s="492"/>
      <c r="E116" s="499"/>
      <c r="F116" s="500"/>
      <c r="G116" s="501"/>
      <c r="H116" s="448"/>
      <c r="I116" s="448"/>
      <c r="J116" s="508"/>
      <c r="K116" s="513"/>
      <c r="L116" s="514"/>
      <c r="M116" s="515"/>
      <c r="N116" s="518"/>
      <c r="O116" s="521"/>
      <c r="P116" s="521"/>
      <c r="Q116" s="524"/>
      <c r="R116" s="195"/>
      <c r="S116" s="195"/>
      <c r="T116" s="195"/>
      <c r="U116" s="195"/>
    </row>
    <row r="117" spans="1:21" ht="19.5" thickBot="1" x14ac:dyDescent="0.45">
      <c r="A117" s="446"/>
      <c r="B117" s="440"/>
      <c r="C117" s="440"/>
      <c r="D117" s="440"/>
      <c r="E117" s="440"/>
      <c r="F117" s="440"/>
      <c r="G117" s="440"/>
      <c r="H117" s="442"/>
      <c r="I117" s="442"/>
      <c r="J117" s="454"/>
      <c r="K117" s="449"/>
      <c r="L117" s="442"/>
      <c r="M117" s="442"/>
      <c r="N117" s="442"/>
      <c r="O117" s="452"/>
      <c r="P117" s="452"/>
      <c r="Q117" s="453"/>
      <c r="R117" s="195"/>
      <c r="S117" s="195"/>
      <c r="T117" s="195"/>
      <c r="U117" s="195"/>
    </row>
    <row r="118" spans="1:21" ht="18" customHeight="1" thickBot="1" x14ac:dyDescent="0.45">
      <c r="A118" s="527"/>
      <c r="B118" s="487" t="s">
        <v>130</v>
      </c>
      <c r="C118" s="530"/>
      <c r="D118" s="531"/>
      <c r="E118" s="534" t="s">
        <v>197</v>
      </c>
      <c r="F118" s="535"/>
      <c r="G118" s="536"/>
      <c r="H118" s="481" t="s">
        <v>189</v>
      </c>
      <c r="I118" s="481" t="s">
        <v>198</v>
      </c>
      <c r="J118" s="544" t="s">
        <v>161</v>
      </c>
      <c r="K118" s="546" t="s">
        <v>151</v>
      </c>
      <c r="L118" s="547"/>
      <c r="M118" s="552" t="s">
        <v>164</v>
      </c>
      <c r="N118" s="481" t="s">
        <v>199</v>
      </c>
      <c r="O118" s="484" t="s">
        <v>181</v>
      </c>
      <c r="P118" s="484" t="s">
        <v>194</v>
      </c>
      <c r="Q118" s="484" t="s">
        <v>185</v>
      </c>
      <c r="R118" s="195"/>
      <c r="S118" s="195"/>
      <c r="T118" s="195"/>
      <c r="U118" s="195"/>
    </row>
    <row r="119" spans="1:21" ht="19.5" thickBot="1" x14ac:dyDescent="0.45">
      <c r="A119" s="528"/>
      <c r="B119" s="488"/>
      <c r="C119" s="532"/>
      <c r="D119" s="533"/>
      <c r="E119" s="537"/>
      <c r="F119" s="538"/>
      <c r="G119" s="539"/>
      <c r="H119" s="543"/>
      <c r="I119" s="543"/>
      <c r="J119" s="545"/>
      <c r="K119" s="548"/>
      <c r="L119" s="549"/>
      <c r="M119" s="552"/>
      <c r="N119" s="482"/>
      <c r="O119" s="485"/>
      <c r="P119" s="485"/>
      <c r="Q119" s="485"/>
      <c r="R119" s="195"/>
      <c r="S119" s="195"/>
      <c r="T119" s="195"/>
      <c r="U119" s="195"/>
    </row>
    <row r="120" spans="1:21" ht="19.5" thickBot="1" x14ac:dyDescent="0.45">
      <c r="A120" s="528"/>
      <c r="B120" s="487" t="s">
        <v>131</v>
      </c>
      <c r="C120" s="489"/>
      <c r="D120" s="490"/>
      <c r="E120" s="540"/>
      <c r="F120" s="541"/>
      <c r="G120" s="542"/>
      <c r="H120" s="543"/>
      <c r="I120" s="543"/>
      <c r="J120" s="545"/>
      <c r="K120" s="550"/>
      <c r="L120" s="551"/>
      <c r="M120" s="552"/>
      <c r="N120" s="483"/>
      <c r="O120" s="486"/>
      <c r="P120" s="486"/>
      <c r="Q120" s="486"/>
      <c r="R120" s="195"/>
      <c r="S120" s="195"/>
      <c r="T120" s="195"/>
      <c r="U120" s="195"/>
    </row>
    <row r="121" spans="1:21" ht="19.5" thickBot="1" x14ac:dyDescent="0.45">
      <c r="A121" s="528"/>
      <c r="B121" s="488"/>
      <c r="C121" s="491"/>
      <c r="D121" s="492"/>
      <c r="E121" s="493"/>
      <c r="F121" s="494"/>
      <c r="G121" s="495"/>
      <c r="H121" s="502"/>
      <c r="I121" s="504"/>
      <c r="J121" s="506" t="e">
        <f>I121/H121</f>
        <v>#DIV/0!</v>
      </c>
      <c r="K121" s="509"/>
      <c r="L121" s="510"/>
      <c r="M121" s="515"/>
      <c r="N121" s="516"/>
      <c r="O121" s="519">
        <f>IF(H124=$S$3,IF(AND(N121=$T$3,J121&lt;=0.9),E121,K121/J121),E121)</f>
        <v>0</v>
      </c>
      <c r="P121" s="519">
        <f>IF(H124=$S$3,(IF(AND(N121=$T$3,J121&lt;=0.9),0,K121/J121)),0)</f>
        <v>0</v>
      </c>
      <c r="Q121" s="522">
        <f>IF(N121=$T$3,P121*0.02,0)</f>
        <v>0</v>
      </c>
      <c r="R121" s="195"/>
      <c r="S121" s="195"/>
      <c r="T121" s="195"/>
      <c r="U121" s="195"/>
    </row>
    <row r="122" spans="1:21" ht="33" customHeight="1" thickBot="1" x14ac:dyDescent="0.45">
      <c r="A122" s="528"/>
      <c r="B122" s="447" t="s">
        <v>153</v>
      </c>
      <c r="C122" s="525"/>
      <c r="D122" s="526"/>
      <c r="E122" s="496"/>
      <c r="F122" s="497"/>
      <c r="G122" s="498"/>
      <c r="H122" s="503"/>
      <c r="I122" s="505"/>
      <c r="J122" s="507"/>
      <c r="K122" s="511"/>
      <c r="L122" s="512"/>
      <c r="M122" s="515"/>
      <c r="N122" s="517"/>
      <c r="O122" s="520"/>
      <c r="P122" s="520"/>
      <c r="Q122" s="523"/>
      <c r="R122" s="195"/>
      <c r="S122" s="195"/>
      <c r="T122" s="195"/>
      <c r="U122" s="195"/>
    </row>
    <row r="123" spans="1:21" ht="19.899999999999999" customHeight="1" thickBot="1" x14ac:dyDescent="0.45">
      <c r="A123" s="528"/>
      <c r="B123" s="487" t="s">
        <v>132</v>
      </c>
      <c r="C123" s="489"/>
      <c r="D123" s="490"/>
      <c r="E123" s="496"/>
      <c r="F123" s="497"/>
      <c r="G123" s="498"/>
      <c r="H123" s="503"/>
      <c r="I123" s="505"/>
      <c r="J123" s="507"/>
      <c r="K123" s="511"/>
      <c r="L123" s="512"/>
      <c r="M123" s="515"/>
      <c r="N123" s="517"/>
      <c r="O123" s="520"/>
      <c r="P123" s="520"/>
      <c r="Q123" s="523"/>
      <c r="R123" s="195"/>
      <c r="S123" s="195"/>
      <c r="T123" s="195"/>
      <c r="U123" s="195"/>
    </row>
    <row r="124" spans="1:21" ht="19.899999999999999" customHeight="1" thickBot="1" x14ac:dyDescent="0.45">
      <c r="A124" s="529"/>
      <c r="B124" s="488"/>
      <c r="C124" s="491"/>
      <c r="D124" s="492"/>
      <c r="E124" s="499"/>
      <c r="F124" s="500"/>
      <c r="G124" s="501"/>
      <c r="H124" s="448"/>
      <c r="I124" s="448"/>
      <c r="J124" s="508"/>
      <c r="K124" s="513"/>
      <c r="L124" s="514"/>
      <c r="M124" s="515"/>
      <c r="N124" s="518"/>
      <c r="O124" s="521"/>
      <c r="P124" s="521"/>
      <c r="Q124" s="524"/>
      <c r="R124" s="195"/>
      <c r="S124" s="195"/>
      <c r="T124" s="195"/>
      <c r="U124" s="195"/>
    </row>
    <row r="125" spans="1:21" ht="19.5" thickBot="1" x14ac:dyDescent="0.45">
      <c r="A125" s="446"/>
      <c r="B125" s="440"/>
      <c r="C125" s="440"/>
      <c r="D125" s="440"/>
      <c r="E125" s="440"/>
      <c r="F125" s="440"/>
      <c r="G125" s="440"/>
      <c r="H125" s="442"/>
      <c r="I125" s="442"/>
      <c r="J125" s="454"/>
      <c r="K125" s="442"/>
      <c r="L125" s="449"/>
      <c r="M125" s="442"/>
      <c r="N125" s="442"/>
      <c r="O125" s="452"/>
      <c r="P125" s="452"/>
      <c r="Q125" s="453"/>
      <c r="R125" s="195"/>
      <c r="S125" s="195"/>
      <c r="T125" s="195"/>
      <c r="U125" s="195"/>
    </row>
    <row r="126" spans="1:21" ht="18" customHeight="1" thickBot="1" x14ac:dyDescent="0.45">
      <c r="A126" s="527"/>
      <c r="B126" s="487" t="s">
        <v>130</v>
      </c>
      <c r="C126" s="530"/>
      <c r="D126" s="531"/>
      <c r="E126" s="534" t="s">
        <v>197</v>
      </c>
      <c r="F126" s="535"/>
      <c r="G126" s="536"/>
      <c r="H126" s="481" t="s">
        <v>189</v>
      </c>
      <c r="I126" s="481" t="s">
        <v>198</v>
      </c>
      <c r="J126" s="544" t="s">
        <v>161</v>
      </c>
      <c r="K126" s="546" t="s">
        <v>151</v>
      </c>
      <c r="L126" s="547"/>
      <c r="M126" s="552" t="s">
        <v>164</v>
      </c>
      <c r="N126" s="481" t="s">
        <v>199</v>
      </c>
      <c r="O126" s="484" t="s">
        <v>181</v>
      </c>
      <c r="P126" s="484" t="s">
        <v>194</v>
      </c>
      <c r="Q126" s="484" t="s">
        <v>185</v>
      </c>
      <c r="R126" s="195"/>
      <c r="S126" s="195"/>
      <c r="T126" s="195"/>
      <c r="U126" s="195"/>
    </row>
    <row r="127" spans="1:21" ht="19.5" thickBot="1" x14ac:dyDescent="0.45">
      <c r="A127" s="528"/>
      <c r="B127" s="488"/>
      <c r="C127" s="532"/>
      <c r="D127" s="533"/>
      <c r="E127" s="537"/>
      <c r="F127" s="538"/>
      <c r="G127" s="539"/>
      <c r="H127" s="543"/>
      <c r="I127" s="543"/>
      <c r="J127" s="545"/>
      <c r="K127" s="548"/>
      <c r="L127" s="549"/>
      <c r="M127" s="552"/>
      <c r="N127" s="482"/>
      <c r="O127" s="485"/>
      <c r="P127" s="485"/>
      <c r="Q127" s="485"/>
      <c r="R127" s="195"/>
      <c r="S127" s="195"/>
      <c r="T127" s="195"/>
      <c r="U127" s="195"/>
    </row>
    <row r="128" spans="1:21" ht="19.5" thickBot="1" x14ac:dyDescent="0.45">
      <c r="A128" s="528"/>
      <c r="B128" s="487" t="s">
        <v>131</v>
      </c>
      <c r="C128" s="489"/>
      <c r="D128" s="490"/>
      <c r="E128" s="540"/>
      <c r="F128" s="541"/>
      <c r="G128" s="542"/>
      <c r="H128" s="543"/>
      <c r="I128" s="543"/>
      <c r="J128" s="545"/>
      <c r="K128" s="550"/>
      <c r="L128" s="551"/>
      <c r="M128" s="552"/>
      <c r="N128" s="483"/>
      <c r="O128" s="486"/>
      <c r="P128" s="486"/>
      <c r="Q128" s="486"/>
      <c r="R128" s="195"/>
      <c r="S128" s="195"/>
      <c r="T128" s="195"/>
      <c r="U128" s="195"/>
    </row>
    <row r="129" spans="1:21" ht="19.5" thickBot="1" x14ac:dyDescent="0.45">
      <c r="A129" s="528"/>
      <c r="B129" s="488"/>
      <c r="C129" s="491"/>
      <c r="D129" s="492"/>
      <c r="E129" s="493"/>
      <c r="F129" s="494"/>
      <c r="G129" s="495"/>
      <c r="H129" s="502"/>
      <c r="I129" s="504"/>
      <c r="J129" s="506" t="e">
        <f>I129/H129</f>
        <v>#DIV/0!</v>
      </c>
      <c r="K129" s="509"/>
      <c r="L129" s="510"/>
      <c r="M129" s="515"/>
      <c r="N129" s="516"/>
      <c r="O129" s="519">
        <f>IF(H132=$S$3,IF(AND(N129=$T$3,J129&lt;=0.9),E129,K129/J129),E129)</f>
        <v>0</v>
      </c>
      <c r="P129" s="519">
        <f>IF(H132=$S$3,(IF(AND(N129=$T$3,J129&lt;=0.9),0,K129/J129)),0)</f>
        <v>0</v>
      </c>
      <c r="Q129" s="522">
        <f>IF(N129=$T$3,P129*0.02,0)</f>
        <v>0</v>
      </c>
      <c r="R129" s="195"/>
      <c r="S129" s="195"/>
      <c r="T129" s="195"/>
      <c r="U129" s="195"/>
    </row>
    <row r="130" spans="1:21" ht="28.9" customHeight="1" thickBot="1" x14ac:dyDescent="0.45">
      <c r="A130" s="528"/>
      <c r="B130" s="447" t="s">
        <v>153</v>
      </c>
      <c r="C130" s="525"/>
      <c r="D130" s="526"/>
      <c r="E130" s="496"/>
      <c r="F130" s="497"/>
      <c r="G130" s="498"/>
      <c r="H130" s="503"/>
      <c r="I130" s="505"/>
      <c r="J130" s="507"/>
      <c r="K130" s="511"/>
      <c r="L130" s="512"/>
      <c r="M130" s="515"/>
      <c r="N130" s="517"/>
      <c r="O130" s="520"/>
      <c r="P130" s="520"/>
      <c r="Q130" s="523"/>
      <c r="R130" s="195"/>
      <c r="S130" s="195"/>
      <c r="T130" s="195"/>
      <c r="U130" s="195"/>
    </row>
    <row r="131" spans="1:21" ht="21" customHeight="1" thickBot="1" x14ac:dyDescent="0.45">
      <c r="A131" s="528"/>
      <c r="B131" s="487" t="s">
        <v>132</v>
      </c>
      <c r="C131" s="489"/>
      <c r="D131" s="490"/>
      <c r="E131" s="496"/>
      <c r="F131" s="497"/>
      <c r="G131" s="498"/>
      <c r="H131" s="503"/>
      <c r="I131" s="505"/>
      <c r="J131" s="507"/>
      <c r="K131" s="511"/>
      <c r="L131" s="512"/>
      <c r="M131" s="515"/>
      <c r="N131" s="517"/>
      <c r="O131" s="520"/>
      <c r="P131" s="520"/>
      <c r="Q131" s="523"/>
      <c r="R131" s="195"/>
      <c r="S131" s="195"/>
      <c r="T131" s="195"/>
      <c r="U131" s="195"/>
    </row>
    <row r="132" spans="1:21" ht="21" customHeight="1" thickBot="1" x14ac:dyDescent="0.45">
      <c r="A132" s="529"/>
      <c r="B132" s="488"/>
      <c r="C132" s="491"/>
      <c r="D132" s="492"/>
      <c r="E132" s="499"/>
      <c r="F132" s="500"/>
      <c r="G132" s="501"/>
      <c r="H132" s="448"/>
      <c r="I132" s="448"/>
      <c r="J132" s="508"/>
      <c r="K132" s="513"/>
      <c r="L132" s="514"/>
      <c r="M132" s="515"/>
      <c r="N132" s="518"/>
      <c r="O132" s="521"/>
      <c r="P132" s="521"/>
      <c r="Q132" s="524"/>
      <c r="R132" s="195"/>
      <c r="S132" s="195"/>
      <c r="T132" s="195"/>
      <c r="U132" s="195"/>
    </row>
    <row r="133" spans="1:21" ht="19.5" thickBot="1" x14ac:dyDescent="0.45">
      <c r="A133" s="446"/>
      <c r="B133" s="440"/>
      <c r="C133" s="440"/>
      <c r="D133" s="440"/>
      <c r="E133" s="440"/>
      <c r="F133" s="440"/>
      <c r="G133" s="440"/>
      <c r="H133" s="442"/>
      <c r="I133" s="442"/>
      <c r="J133" s="454"/>
      <c r="K133" s="442"/>
      <c r="L133" s="442"/>
      <c r="M133" s="442"/>
      <c r="N133" s="442"/>
      <c r="O133" s="452"/>
      <c r="P133" s="452"/>
      <c r="Q133" s="453"/>
      <c r="R133" s="195"/>
      <c r="S133" s="195"/>
      <c r="T133" s="195"/>
      <c r="U133" s="195"/>
    </row>
    <row r="134" spans="1:21" ht="18.75" customHeight="1" thickBot="1" x14ac:dyDescent="0.45">
      <c r="A134" s="527"/>
      <c r="B134" s="487" t="s">
        <v>130</v>
      </c>
      <c r="C134" s="530"/>
      <c r="D134" s="531"/>
      <c r="E134" s="534" t="s">
        <v>197</v>
      </c>
      <c r="F134" s="535"/>
      <c r="G134" s="536"/>
      <c r="H134" s="481" t="s">
        <v>189</v>
      </c>
      <c r="I134" s="481" t="s">
        <v>198</v>
      </c>
      <c r="J134" s="544" t="s">
        <v>161</v>
      </c>
      <c r="K134" s="546" t="s">
        <v>151</v>
      </c>
      <c r="L134" s="547"/>
      <c r="M134" s="552" t="s">
        <v>164</v>
      </c>
      <c r="N134" s="481" t="s">
        <v>199</v>
      </c>
      <c r="O134" s="484" t="s">
        <v>181</v>
      </c>
      <c r="P134" s="484" t="s">
        <v>194</v>
      </c>
      <c r="Q134" s="484" t="s">
        <v>185</v>
      </c>
      <c r="R134" s="195"/>
      <c r="S134" s="195"/>
      <c r="T134" s="195"/>
      <c r="U134" s="195"/>
    </row>
    <row r="135" spans="1:21" ht="19.5" thickBot="1" x14ac:dyDescent="0.45">
      <c r="A135" s="528"/>
      <c r="B135" s="488"/>
      <c r="C135" s="532"/>
      <c r="D135" s="533"/>
      <c r="E135" s="537"/>
      <c r="F135" s="538"/>
      <c r="G135" s="539"/>
      <c r="H135" s="543"/>
      <c r="I135" s="543"/>
      <c r="J135" s="545"/>
      <c r="K135" s="548"/>
      <c r="L135" s="549"/>
      <c r="M135" s="552"/>
      <c r="N135" s="482"/>
      <c r="O135" s="485"/>
      <c r="P135" s="485"/>
      <c r="Q135" s="485"/>
      <c r="R135" s="195"/>
      <c r="S135" s="195"/>
      <c r="T135" s="195"/>
      <c r="U135" s="195"/>
    </row>
    <row r="136" spans="1:21" ht="19.5" thickBot="1" x14ac:dyDescent="0.45">
      <c r="A136" s="528"/>
      <c r="B136" s="487" t="s">
        <v>131</v>
      </c>
      <c r="C136" s="489"/>
      <c r="D136" s="490"/>
      <c r="E136" s="540"/>
      <c r="F136" s="541"/>
      <c r="G136" s="542"/>
      <c r="H136" s="543"/>
      <c r="I136" s="543"/>
      <c r="J136" s="545"/>
      <c r="K136" s="550"/>
      <c r="L136" s="551"/>
      <c r="M136" s="552"/>
      <c r="N136" s="483"/>
      <c r="O136" s="486"/>
      <c r="P136" s="486"/>
      <c r="Q136" s="486"/>
      <c r="R136" s="195"/>
      <c r="S136" s="195"/>
      <c r="T136" s="195"/>
      <c r="U136" s="195"/>
    </row>
    <row r="137" spans="1:21" ht="19.5" thickBot="1" x14ac:dyDescent="0.45">
      <c r="A137" s="528"/>
      <c r="B137" s="488"/>
      <c r="C137" s="491"/>
      <c r="D137" s="492"/>
      <c r="E137" s="493"/>
      <c r="F137" s="494"/>
      <c r="G137" s="495"/>
      <c r="H137" s="502"/>
      <c r="I137" s="504"/>
      <c r="J137" s="506" t="e">
        <f>I137/H137</f>
        <v>#DIV/0!</v>
      </c>
      <c r="K137" s="509"/>
      <c r="L137" s="510"/>
      <c r="M137" s="515"/>
      <c r="N137" s="516"/>
      <c r="O137" s="519">
        <f>IF(H140=$S$3,IF(AND(N137=$T$3,J137&lt;=0.9),E137,K137/J137),E137)</f>
        <v>0</v>
      </c>
      <c r="P137" s="519">
        <f>IF(H140=$S$3,(IF(AND(N137=$T$3,J137&lt;=0.9),0,K137/J137)),0)</f>
        <v>0</v>
      </c>
      <c r="Q137" s="522">
        <f>IF(N137=$T$3,P137*0.02,0)</f>
        <v>0</v>
      </c>
      <c r="R137" s="195"/>
      <c r="S137" s="195"/>
      <c r="T137" s="195"/>
      <c r="U137" s="195"/>
    </row>
    <row r="138" spans="1:21" ht="28.9" customHeight="1" thickBot="1" x14ac:dyDescent="0.45">
      <c r="A138" s="528"/>
      <c r="B138" s="447" t="s">
        <v>153</v>
      </c>
      <c r="C138" s="525"/>
      <c r="D138" s="526"/>
      <c r="E138" s="496"/>
      <c r="F138" s="497"/>
      <c r="G138" s="498"/>
      <c r="H138" s="503"/>
      <c r="I138" s="505"/>
      <c r="J138" s="507"/>
      <c r="K138" s="511"/>
      <c r="L138" s="512"/>
      <c r="M138" s="515"/>
      <c r="N138" s="517"/>
      <c r="O138" s="520"/>
      <c r="P138" s="520"/>
      <c r="Q138" s="523"/>
      <c r="R138" s="195"/>
      <c r="S138" s="195"/>
      <c r="T138" s="195"/>
      <c r="U138" s="195"/>
    </row>
    <row r="139" spans="1:21" ht="19.5" thickBot="1" x14ac:dyDescent="0.45">
      <c r="A139" s="528"/>
      <c r="B139" s="487" t="s">
        <v>132</v>
      </c>
      <c r="C139" s="489"/>
      <c r="D139" s="490"/>
      <c r="E139" s="496"/>
      <c r="F139" s="497"/>
      <c r="G139" s="498"/>
      <c r="H139" s="503"/>
      <c r="I139" s="505"/>
      <c r="J139" s="507"/>
      <c r="K139" s="511"/>
      <c r="L139" s="512"/>
      <c r="M139" s="515"/>
      <c r="N139" s="517"/>
      <c r="O139" s="520"/>
      <c r="P139" s="520"/>
      <c r="Q139" s="523"/>
      <c r="R139" s="195"/>
      <c r="S139" s="195"/>
      <c r="T139" s="195"/>
      <c r="U139" s="195"/>
    </row>
    <row r="140" spans="1:21" ht="19.5" thickBot="1" x14ac:dyDescent="0.45">
      <c r="A140" s="529"/>
      <c r="B140" s="488"/>
      <c r="C140" s="491"/>
      <c r="D140" s="492"/>
      <c r="E140" s="499"/>
      <c r="F140" s="500"/>
      <c r="G140" s="501"/>
      <c r="H140" s="448"/>
      <c r="I140" s="448"/>
      <c r="J140" s="508"/>
      <c r="K140" s="513"/>
      <c r="L140" s="514"/>
      <c r="M140" s="515"/>
      <c r="N140" s="518"/>
      <c r="O140" s="521"/>
      <c r="P140" s="521"/>
      <c r="Q140" s="524"/>
      <c r="R140" s="195"/>
      <c r="S140" s="195"/>
      <c r="T140" s="195"/>
      <c r="U140" s="195"/>
    </row>
    <row r="141" spans="1:21" ht="19.5" thickBot="1" x14ac:dyDescent="0.45">
      <c r="A141" s="446"/>
      <c r="B141" s="440"/>
      <c r="C141" s="440"/>
      <c r="D141" s="440"/>
      <c r="E141" s="440"/>
      <c r="F141" s="440"/>
      <c r="G141" s="440"/>
      <c r="H141" s="442"/>
      <c r="I141" s="442"/>
      <c r="J141" s="454"/>
      <c r="K141" s="449"/>
      <c r="L141" s="442"/>
      <c r="M141" s="442"/>
      <c r="N141" s="442"/>
      <c r="O141" s="452"/>
      <c r="P141" s="452"/>
      <c r="Q141" s="453"/>
      <c r="R141" s="195"/>
      <c r="S141" s="195"/>
      <c r="T141" s="195"/>
      <c r="U141" s="195"/>
    </row>
    <row r="142" spans="1:21" ht="18" customHeight="1" thickBot="1" x14ac:dyDescent="0.45">
      <c r="A142" s="527"/>
      <c r="B142" s="487" t="s">
        <v>130</v>
      </c>
      <c r="C142" s="530"/>
      <c r="D142" s="531"/>
      <c r="E142" s="534" t="s">
        <v>197</v>
      </c>
      <c r="F142" s="535"/>
      <c r="G142" s="536"/>
      <c r="H142" s="481" t="s">
        <v>189</v>
      </c>
      <c r="I142" s="481" t="s">
        <v>198</v>
      </c>
      <c r="J142" s="544" t="s">
        <v>161</v>
      </c>
      <c r="K142" s="546" t="s">
        <v>151</v>
      </c>
      <c r="L142" s="547"/>
      <c r="M142" s="552" t="s">
        <v>164</v>
      </c>
      <c r="N142" s="481" t="s">
        <v>199</v>
      </c>
      <c r="O142" s="484" t="s">
        <v>181</v>
      </c>
      <c r="P142" s="484" t="s">
        <v>194</v>
      </c>
      <c r="Q142" s="484" t="s">
        <v>185</v>
      </c>
      <c r="R142" s="195"/>
      <c r="S142" s="195"/>
      <c r="T142" s="195"/>
      <c r="U142" s="195"/>
    </row>
    <row r="143" spans="1:21" ht="19.5" thickBot="1" x14ac:dyDescent="0.45">
      <c r="A143" s="528"/>
      <c r="B143" s="488"/>
      <c r="C143" s="532"/>
      <c r="D143" s="533"/>
      <c r="E143" s="537"/>
      <c r="F143" s="538"/>
      <c r="G143" s="539"/>
      <c r="H143" s="543"/>
      <c r="I143" s="543"/>
      <c r="J143" s="545"/>
      <c r="K143" s="548"/>
      <c r="L143" s="549"/>
      <c r="M143" s="552"/>
      <c r="N143" s="482"/>
      <c r="O143" s="485"/>
      <c r="P143" s="485"/>
      <c r="Q143" s="485"/>
      <c r="R143" s="195"/>
      <c r="S143" s="195"/>
      <c r="T143" s="195"/>
      <c r="U143" s="195"/>
    </row>
    <row r="144" spans="1:21" ht="19.5" thickBot="1" x14ac:dyDescent="0.45">
      <c r="A144" s="528"/>
      <c r="B144" s="487" t="s">
        <v>131</v>
      </c>
      <c r="C144" s="489"/>
      <c r="D144" s="490"/>
      <c r="E144" s="540"/>
      <c r="F144" s="541"/>
      <c r="G144" s="542"/>
      <c r="H144" s="543"/>
      <c r="I144" s="543"/>
      <c r="J144" s="545"/>
      <c r="K144" s="550"/>
      <c r="L144" s="551"/>
      <c r="M144" s="552"/>
      <c r="N144" s="483"/>
      <c r="O144" s="486"/>
      <c r="P144" s="486"/>
      <c r="Q144" s="486"/>
      <c r="R144" s="195"/>
      <c r="S144" s="195"/>
      <c r="T144" s="195"/>
      <c r="U144" s="195"/>
    </row>
    <row r="145" spans="1:21" ht="19.5" thickBot="1" x14ac:dyDescent="0.45">
      <c r="A145" s="528"/>
      <c r="B145" s="488"/>
      <c r="C145" s="491"/>
      <c r="D145" s="492"/>
      <c r="E145" s="493"/>
      <c r="F145" s="494"/>
      <c r="G145" s="495"/>
      <c r="H145" s="502"/>
      <c r="I145" s="504"/>
      <c r="J145" s="506" t="e">
        <f>I145/H145</f>
        <v>#DIV/0!</v>
      </c>
      <c r="K145" s="509"/>
      <c r="L145" s="510"/>
      <c r="M145" s="515"/>
      <c r="N145" s="516"/>
      <c r="O145" s="519">
        <f>IF(H148=$S$3,IF(AND(N145=$T$3,J145&lt;=0.9),E145,K145/J145),E145)</f>
        <v>0</v>
      </c>
      <c r="P145" s="519">
        <f>IF(H148=$S$3,(IF(AND(N145=$T$3,J145&lt;=0.9),0,K145/J145)),0)</f>
        <v>0</v>
      </c>
      <c r="Q145" s="522">
        <f>IF(N145=$T$3,P145*0.02,0)</f>
        <v>0</v>
      </c>
      <c r="R145" s="195"/>
      <c r="S145" s="195"/>
      <c r="T145" s="195"/>
      <c r="U145" s="195"/>
    </row>
    <row r="146" spans="1:21" ht="33" customHeight="1" thickBot="1" x14ac:dyDescent="0.45">
      <c r="A146" s="528"/>
      <c r="B146" s="447" t="s">
        <v>153</v>
      </c>
      <c r="C146" s="525"/>
      <c r="D146" s="526"/>
      <c r="E146" s="496"/>
      <c r="F146" s="497"/>
      <c r="G146" s="498"/>
      <c r="H146" s="503"/>
      <c r="I146" s="505"/>
      <c r="J146" s="507"/>
      <c r="K146" s="511"/>
      <c r="L146" s="512"/>
      <c r="M146" s="515"/>
      <c r="N146" s="517"/>
      <c r="O146" s="520"/>
      <c r="P146" s="520"/>
      <c r="Q146" s="523"/>
      <c r="R146" s="195"/>
      <c r="S146" s="195"/>
      <c r="T146" s="195"/>
      <c r="U146" s="195"/>
    </row>
    <row r="147" spans="1:21" ht="19.899999999999999" customHeight="1" thickBot="1" x14ac:dyDescent="0.45">
      <c r="A147" s="528"/>
      <c r="B147" s="487" t="s">
        <v>132</v>
      </c>
      <c r="C147" s="489"/>
      <c r="D147" s="490"/>
      <c r="E147" s="496"/>
      <c r="F147" s="497"/>
      <c r="G147" s="498"/>
      <c r="H147" s="503"/>
      <c r="I147" s="505"/>
      <c r="J147" s="507"/>
      <c r="K147" s="511"/>
      <c r="L147" s="512"/>
      <c r="M147" s="515"/>
      <c r="N147" s="517"/>
      <c r="O147" s="520"/>
      <c r="P147" s="520"/>
      <c r="Q147" s="523"/>
      <c r="R147" s="195"/>
      <c r="S147" s="195"/>
      <c r="T147" s="195"/>
      <c r="U147" s="195"/>
    </row>
    <row r="148" spans="1:21" ht="19.899999999999999" customHeight="1" thickBot="1" x14ac:dyDescent="0.45">
      <c r="A148" s="529"/>
      <c r="B148" s="488"/>
      <c r="C148" s="491"/>
      <c r="D148" s="492"/>
      <c r="E148" s="499"/>
      <c r="F148" s="500"/>
      <c r="G148" s="501"/>
      <c r="H148" s="448"/>
      <c r="I148" s="448"/>
      <c r="J148" s="508"/>
      <c r="K148" s="513"/>
      <c r="L148" s="514"/>
      <c r="M148" s="515"/>
      <c r="N148" s="518"/>
      <c r="O148" s="521"/>
      <c r="P148" s="521"/>
      <c r="Q148" s="524"/>
      <c r="R148" s="195"/>
      <c r="S148" s="195"/>
      <c r="T148" s="195"/>
      <c r="U148" s="195"/>
    </row>
    <row r="149" spans="1:21" ht="19.5" thickBot="1" x14ac:dyDescent="0.45">
      <c r="A149" s="446"/>
      <c r="B149" s="440"/>
      <c r="C149" s="440"/>
      <c r="D149" s="440"/>
      <c r="E149" s="440"/>
      <c r="F149" s="440"/>
      <c r="G149" s="440"/>
      <c r="H149" s="442"/>
      <c r="I149" s="442"/>
      <c r="J149" s="454"/>
      <c r="K149" s="442"/>
      <c r="L149" s="449"/>
      <c r="M149" s="442"/>
      <c r="N149" s="442"/>
      <c r="O149" s="452"/>
      <c r="P149" s="452"/>
      <c r="Q149" s="453"/>
      <c r="R149" s="195"/>
      <c r="S149" s="195"/>
      <c r="T149" s="195"/>
      <c r="U149" s="195"/>
    </row>
    <row r="150" spans="1:21" ht="18" customHeight="1" thickBot="1" x14ac:dyDescent="0.45">
      <c r="A150" s="527"/>
      <c r="B150" s="487" t="s">
        <v>130</v>
      </c>
      <c r="C150" s="530"/>
      <c r="D150" s="531"/>
      <c r="E150" s="534" t="s">
        <v>197</v>
      </c>
      <c r="F150" s="535"/>
      <c r="G150" s="536"/>
      <c r="H150" s="481" t="s">
        <v>189</v>
      </c>
      <c r="I150" s="481" t="s">
        <v>198</v>
      </c>
      <c r="J150" s="544" t="s">
        <v>161</v>
      </c>
      <c r="K150" s="546" t="s">
        <v>151</v>
      </c>
      <c r="L150" s="547"/>
      <c r="M150" s="552" t="s">
        <v>164</v>
      </c>
      <c r="N150" s="481" t="s">
        <v>199</v>
      </c>
      <c r="O150" s="484" t="s">
        <v>181</v>
      </c>
      <c r="P150" s="484" t="s">
        <v>194</v>
      </c>
      <c r="Q150" s="484" t="s">
        <v>185</v>
      </c>
      <c r="R150" s="195"/>
      <c r="S150" s="195"/>
      <c r="T150" s="195"/>
      <c r="U150" s="195"/>
    </row>
    <row r="151" spans="1:21" ht="19.5" thickBot="1" x14ac:dyDescent="0.45">
      <c r="A151" s="528"/>
      <c r="B151" s="488"/>
      <c r="C151" s="532"/>
      <c r="D151" s="533"/>
      <c r="E151" s="537"/>
      <c r="F151" s="538"/>
      <c r="G151" s="539"/>
      <c r="H151" s="543"/>
      <c r="I151" s="543"/>
      <c r="J151" s="545"/>
      <c r="K151" s="548"/>
      <c r="L151" s="549"/>
      <c r="M151" s="552"/>
      <c r="N151" s="482"/>
      <c r="O151" s="485"/>
      <c r="P151" s="485"/>
      <c r="Q151" s="485"/>
      <c r="R151" s="195"/>
      <c r="S151" s="195"/>
      <c r="T151" s="195"/>
      <c r="U151" s="195"/>
    </row>
    <row r="152" spans="1:21" ht="19.5" thickBot="1" x14ac:dyDescent="0.45">
      <c r="A152" s="528"/>
      <c r="B152" s="487" t="s">
        <v>131</v>
      </c>
      <c r="C152" s="489"/>
      <c r="D152" s="490"/>
      <c r="E152" s="540"/>
      <c r="F152" s="541"/>
      <c r="G152" s="542"/>
      <c r="H152" s="543"/>
      <c r="I152" s="543"/>
      <c r="J152" s="545"/>
      <c r="K152" s="550"/>
      <c r="L152" s="551"/>
      <c r="M152" s="552"/>
      <c r="N152" s="483"/>
      <c r="O152" s="486"/>
      <c r="P152" s="486"/>
      <c r="Q152" s="486"/>
      <c r="R152" s="195"/>
      <c r="S152" s="195"/>
      <c r="T152" s="195"/>
      <c r="U152" s="195"/>
    </row>
    <row r="153" spans="1:21" ht="19.5" thickBot="1" x14ac:dyDescent="0.45">
      <c r="A153" s="528"/>
      <c r="B153" s="488"/>
      <c r="C153" s="491"/>
      <c r="D153" s="492"/>
      <c r="E153" s="493"/>
      <c r="F153" s="494"/>
      <c r="G153" s="495"/>
      <c r="H153" s="502"/>
      <c r="I153" s="504"/>
      <c r="J153" s="506" t="e">
        <f>I153/H153</f>
        <v>#DIV/0!</v>
      </c>
      <c r="K153" s="509"/>
      <c r="L153" s="510"/>
      <c r="M153" s="515"/>
      <c r="N153" s="516"/>
      <c r="O153" s="519">
        <f>IF(H156=$S$3,IF(AND(N153=$T$3,J153&lt;=0.9),E153,K153/J153),E153)</f>
        <v>0</v>
      </c>
      <c r="P153" s="519">
        <f>IF(H156=$S$3,(IF(AND(N153=$T$3,J153&lt;=0.9),0,K153/J153)),0)</f>
        <v>0</v>
      </c>
      <c r="Q153" s="522">
        <f>IF(N153=$T$3,P153*0.02,0)</f>
        <v>0</v>
      </c>
      <c r="R153" s="195"/>
      <c r="S153" s="195"/>
      <c r="T153" s="195"/>
      <c r="U153" s="195"/>
    </row>
    <row r="154" spans="1:21" ht="28.9" customHeight="1" thickBot="1" x14ac:dyDescent="0.45">
      <c r="A154" s="528"/>
      <c r="B154" s="447" t="s">
        <v>153</v>
      </c>
      <c r="C154" s="525"/>
      <c r="D154" s="526"/>
      <c r="E154" s="496"/>
      <c r="F154" s="497"/>
      <c r="G154" s="498"/>
      <c r="H154" s="503"/>
      <c r="I154" s="505"/>
      <c r="J154" s="507"/>
      <c r="K154" s="511"/>
      <c r="L154" s="512"/>
      <c r="M154" s="515"/>
      <c r="N154" s="517"/>
      <c r="O154" s="520"/>
      <c r="P154" s="520"/>
      <c r="Q154" s="523"/>
      <c r="R154" s="195"/>
      <c r="S154" s="195"/>
      <c r="T154" s="195"/>
      <c r="U154" s="195"/>
    </row>
    <row r="155" spans="1:21" ht="21" customHeight="1" thickBot="1" x14ac:dyDescent="0.45">
      <c r="A155" s="528"/>
      <c r="B155" s="487" t="s">
        <v>132</v>
      </c>
      <c r="C155" s="489"/>
      <c r="D155" s="490"/>
      <c r="E155" s="496"/>
      <c r="F155" s="497"/>
      <c r="G155" s="498"/>
      <c r="H155" s="503"/>
      <c r="I155" s="505"/>
      <c r="J155" s="507"/>
      <c r="K155" s="511"/>
      <c r="L155" s="512"/>
      <c r="M155" s="515"/>
      <c r="N155" s="517"/>
      <c r="O155" s="520"/>
      <c r="P155" s="520"/>
      <c r="Q155" s="523"/>
      <c r="R155" s="195"/>
      <c r="S155" s="195"/>
      <c r="T155" s="195"/>
      <c r="U155" s="195"/>
    </row>
    <row r="156" spans="1:21" ht="21" customHeight="1" thickBot="1" x14ac:dyDescent="0.45">
      <c r="A156" s="529"/>
      <c r="B156" s="488"/>
      <c r="C156" s="491"/>
      <c r="D156" s="492"/>
      <c r="E156" s="499"/>
      <c r="F156" s="500"/>
      <c r="G156" s="501"/>
      <c r="H156" s="448"/>
      <c r="I156" s="448"/>
      <c r="J156" s="508"/>
      <c r="K156" s="513"/>
      <c r="L156" s="514"/>
      <c r="M156" s="515"/>
      <c r="N156" s="518"/>
      <c r="O156" s="521"/>
      <c r="P156" s="521"/>
      <c r="Q156" s="524"/>
      <c r="R156" s="195"/>
      <c r="S156" s="195"/>
      <c r="T156" s="195"/>
      <c r="U156" s="195"/>
    </row>
    <row r="157" spans="1:21" ht="19.5" thickBot="1" x14ac:dyDescent="0.45">
      <c r="A157" s="446"/>
      <c r="B157" s="440"/>
      <c r="C157" s="440"/>
      <c r="D157" s="440"/>
      <c r="E157" s="440"/>
      <c r="F157" s="440"/>
      <c r="G157" s="440"/>
      <c r="H157" s="442"/>
      <c r="I157" s="442"/>
      <c r="J157" s="454"/>
      <c r="K157" s="442"/>
      <c r="L157" s="442"/>
      <c r="M157" s="442"/>
      <c r="N157" s="442"/>
      <c r="O157" s="452"/>
      <c r="P157" s="452"/>
      <c r="Q157" s="453"/>
      <c r="R157" s="195"/>
      <c r="S157" s="195"/>
      <c r="T157" s="195"/>
      <c r="U157" s="195"/>
    </row>
    <row r="158" spans="1:21" ht="18.75" customHeight="1" thickBot="1" x14ac:dyDescent="0.45">
      <c r="A158" s="527"/>
      <c r="B158" s="487" t="s">
        <v>130</v>
      </c>
      <c r="C158" s="530"/>
      <c r="D158" s="531"/>
      <c r="E158" s="534" t="s">
        <v>197</v>
      </c>
      <c r="F158" s="535"/>
      <c r="G158" s="536"/>
      <c r="H158" s="481" t="s">
        <v>189</v>
      </c>
      <c r="I158" s="481" t="s">
        <v>198</v>
      </c>
      <c r="J158" s="544" t="s">
        <v>161</v>
      </c>
      <c r="K158" s="546" t="s">
        <v>151</v>
      </c>
      <c r="L158" s="547"/>
      <c r="M158" s="552" t="s">
        <v>164</v>
      </c>
      <c r="N158" s="481" t="s">
        <v>199</v>
      </c>
      <c r="O158" s="484" t="s">
        <v>181</v>
      </c>
      <c r="P158" s="484" t="s">
        <v>194</v>
      </c>
      <c r="Q158" s="484" t="s">
        <v>185</v>
      </c>
      <c r="R158" s="195"/>
      <c r="S158" s="195"/>
      <c r="T158" s="195"/>
      <c r="U158" s="195"/>
    </row>
    <row r="159" spans="1:21" ht="19.5" thickBot="1" x14ac:dyDescent="0.45">
      <c r="A159" s="528"/>
      <c r="B159" s="488"/>
      <c r="C159" s="532"/>
      <c r="D159" s="533"/>
      <c r="E159" s="537"/>
      <c r="F159" s="538"/>
      <c r="G159" s="539"/>
      <c r="H159" s="543"/>
      <c r="I159" s="543"/>
      <c r="J159" s="545"/>
      <c r="K159" s="548"/>
      <c r="L159" s="549"/>
      <c r="M159" s="552"/>
      <c r="N159" s="482"/>
      <c r="O159" s="485"/>
      <c r="P159" s="485"/>
      <c r="Q159" s="485"/>
      <c r="R159" s="195"/>
      <c r="S159" s="195"/>
      <c r="T159" s="195"/>
      <c r="U159" s="195"/>
    </row>
    <row r="160" spans="1:21" ht="19.5" thickBot="1" x14ac:dyDescent="0.45">
      <c r="A160" s="528"/>
      <c r="B160" s="487" t="s">
        <v>131</v>
      </c>
      <c r="C160" s="489"/>
      <c r="D160" s="490"/>
      <c r="E160" s="540"/>
      <c r="F160" s="541"/>
      <c r="G160" s="542"/>
      <c r="H160" s="543"/>
      <c r="I160" s="543"/>
      <c r="J160" s="545"/>
      <c r="K160" s="550"/>
      <c r="L160" s="551"/>
      <c r="M160" s="552"/>
      <c r="N160" s="483"/>
      <c r="O160" s="486"/>
      <c r="P160" s="486"/>
      <c r="Q160" s="486"/>
      <c r="R160" s="195"/>
      <c r="S160" s="195"/>
      <c r="T160" s="195"/>
      <c r="U160" s="195"/>
    </row>
    <row r="161" spans="1:21" ht="19.5" thickBot="1" x14ac:dyDescent="0.45">
      <c r="A161" s="528"/>
      <c r="B161" s="488"/>
      <c r="C161" s="491"/>
      <c r="D161" s="492"/>
      <c r="E161" s="493"/>
      <c r="F161" s="494"/>
      <c r="G161" s="495"/>
      <c r="H161" s="502"/>
      <c r="I161" s="504"/>
      <c r="J161" s="506" t="e">
        <f>I161/H161</f>
        <v>#DIV/0!</v>
      </c>
      <c r="K161" s="509"/>
      <c r="L161" s="510"/>
      <c r="M161" s="515"/>
      <c r="N161" s="516"/>
      <c r="O161" s="519">
        <f>IF(H164=$S$3,IF(AND(N161=$T$3,J161&lt;=0.9),E161,K161/J161),E161)</f>
        <v>0</v>
      </c>
      <c r="P161" s="519">
        <f>IF(H164=$S$3,(IF(AND(N161=$T$3,J161&lt;=0.9),0,K161/J161)),0)</f>
        <v>0</v>
      </c>
      <c r="Q161" s="522">
        <f>IF(N161=$T$3,P161*0.02,0)</f>
        <v>0</v>
      </c>
      <c r="R161" s="195"/>
      <c r="S161" s="195"/>
      <c r="T161" s="195"/>
      <c r="U161" s="195"/>
    </row>
    <row r="162" spans="1:21" ht="28.9" customHeight="1" thickBot="1" x14ac:dyDescent="0.45">
      <c r="A162" s="528"/>
      <c r="B162" s="447" t="s">
        <v>153</v>
      </c>
      <c r="C162" s="525"/>
      <c r="D162" s="526"/>
      <c r="E162" s="496"/>
      <c r="F162" s="497"/>
      <c r="G162" s="498"/>
      <c r="H162" s="503"/>
      <c r="I162" s="505"/>
      <c r="J162" s="507"/>
      <c r="K162" s="511"/>
      <c r="L162" s="512"/>
      <c r="M162" s="515"/>
      <c r="N162" s="517"/>
      <c r="O162" s="520"/>
      <c r="P162" s="520"/>
      <c r="Q162" s="523"/>
      <c r="R162" s="195"/>
      <c r="S162" s="195"/>
      <c r="T162" s="195"/>
      <c r="U162" s="195"/>
    </row>
    <row r="163" spans="1:21" ht="19.5" thickBot="1" x14ac:dyDescent="0.45">
      <c r="A163" s="528"/>
      <c r="B163" s="487" t="s">
        <v>132</v>
      </c>
      <c r="C163" s="489"/>
      <c r="D163" s="490"/>
      <c r="E163" s="496"/>
      <c r="F163" s="497"/>
      <c r="G163" s="498"/>
      <c r="H163" s="503"/>
      <c r="I163" s="505"/>
      <c r="J163" s="507"/>
      <c r="K163" s="511"/>
      <c r="L163" s="512"/>
      <c r="M163" s="515"/>
      <c r="N163" s="517"/>
      <c r="O163" s="520"/>
      <c r="P163" s="520"/>
      <c r="Q163" s="523"/>
      <c r="R163" s="195"/>
      <c r="S163" s="195"/>
      <c r="T163" s="195"/>
      <c r="U163" s="195"/>
    </row>
    <row r="164" spans="1:21" ht="19.5" thickBot="1" x14ac:dyDescent="0.45">
      <c r="A164" s="529"/>
      <c r="B164" s="488"/>
      <c r="C164" s="491"/>
      <c r="D164" s="492"/>
      <c r="E164" s="499"/>
      <c r="F164" s="500"/>
      <c r="G164" s="501"/>
      <c r="H164" s="448"/>
      <c r="I164" s="448"/>
      <c r="J164" s="508"/>
      <c r="K164" s="513"/>
      <c r="L164" s="514"/>
      <c r="M164" s="515"/>
      <c r="N164" s="518"/>
      <c r="O164" s="521"/>
      <c r="P164" s="521"/>
      <c r="Q164" s="524"/>
      <c r="R164" s="195"/>
      <c r="S164" s="195"/>
      <c r="T164" s="195"/>
      <c r="U164" s="195"/>
    </row>
    <row r="165" spans="1:21" ht="19.5" thickBot="1" x14ac:dyDescent="0.45">
      <c r="A165" s="446"/>
      <c r="B165" s="440"/>
      <c r="C165" s="440"/>
      <c r="D165" s="440"/>
      <c r="E165" s="440"/>
      <c r="F165" s="440"/>
      <c r="G165" s="440"/>
      <c r="H165" s="442"/>
      <c r="I165" s="442"/>
      <c r="J165" s="454"/>
      <c r="K165" s="449"/>
      <c r="L165" s="442"/>
      <c r="M165" s="442"/>
      <c r="N165" s="442"/>
      <c r="O165" s="452"/>
      <c r="P165" s="452"/>
      <c r="Q165" s="453"/>
      <c r="R165" s="195"/>
      <c r="S165" s="195"/>
      <c r="T165" s="195"/>
      <c r="U165" s="195"/>
    </row>
    <row r="166" spans="1:21" ht="18" customHeight="1" thickBot="1" x14ac:dyDescent="0.45">
      <c r="A166" s="527"/>
      <c r="B166" s="487" t="s">
        <v>130</v>
      </c>
      <c r="C166" s="530"/>
      <c r="D166" s="531"/>
      <c r="E166" s="534" t="s">
        <v>197</v>
      </c>
      <c r="F166" s="535"/>
      <c r="G166" s="536"/>
      <c r="H166" s="481" t="s">
        <v>189</v>
      </c>
      <c r="I166" s="481" t="s">
        <v>198</v>
      </c>
      <c r="J166" s="544" t="s">
        <v>161</v>
      </c>
      <c r="K166" s="546" t="s">
        <v>151</v>
      </c>
      <c r="L166" s="547"/>
      <c r="M166" s="552" t="s">
        <v>164</v>
      </c>
      <c r="N166" s="481" t="s">
        <v>199</v>
      </c>
      <c r="O166" s="484" t="s">
        <v>181</v>
      </c>
      <c r="P166" s="484" t="s">
        <v>194</v>
      </c>
      <c r="Q166" s="484" t="s">
        <v>185</v>
      </c>
      <c r="R166" s="195"/>
      <c r="S166" s="195"/>
      <c r="T166" s="195"/>
      <c r="U166" s="195"/>
    </row>
    <row r="167" spans="1:21" ht="19.5" thickBot="1" x14ac:dyDescent="0.45">
      <c r="A167" s="528"/>
      <c r="B167" s="488"/>
      <c r="C167" s="532"/>
      <c r="D167" s="533"/>
      <c r="E167" s="537"/>
      <c r="F167" s="538"/>
      <c r="G167" s="539"/>
      <c r="H167" s="543"/>
      <c r="I167" s="543"/>
      <c r="J167" s="545"/>
      <c r="K167" s="548"/>
      <c r="L167" s="549"/>
      <c r="M167" s="552"/>
      <c r="N167" s="482"/>
      <c r="O167" s="485"/>
      <c r="P167" s="485"/>
      <c r="Q167" s="485"/>
      <c r="R167" s="195"/>
      <c r="S167" s="195"/>
      <c r="T167" s="195"/>
      <c r="U167" s="195"/>
    </row>
    <row r="168" spans="1:21" ht="19.5" thickBot="1" x14ac:dyDescent="0.45">
      <c r="A168" s="528"/>
      <c r="B168" s="487" t="s">
        <v>131</v>
      </c>
      <c r="C168" s="489"/>
      <c r="D168" s="490"/>
      <c r="E168" s="540"/>
      <c r="F168" s="541"/>
      <c r="G168" s="542"/>
      <c r="H168" s="543"/>
      <c r="I168" s="543"/>
      <c r="J168" s="545"/>
      <c r="K168" s="550"/>
      <c r="L168" s="551"/>
      <c r="M168" s="552"/>
      <c r="N168" s="483"/>
      <c r="O168" s="486"/>
      <c r="P168" s="486"/>
      <c r="Q168" s="486"/>
      <c r="R168" s="195"/>
      <c r="S168" s="195"/>
      <c r="T168" s="195"/>
      <c r="U168" s="195"/>
    </row>
    <row r="169" spans="1:21" ht="19.5" thickBot="1" x14ac:dyDescent="0.45">
      <c r="A169" s="528"/>
      <c r="B169" s="488"/>
      <c r="C169" s="491"/>
      <c r="D169" s="492"/>
      <c r="E169" s="493"/>
      <c r="F169" s="494"/>
      <c r="G169" s="495"/>
      <c r="H169" s="502"/>
      <c r="I169" s="504"/>
      <c r="J169" s="506" t="e">
        <f>I169/H169</f>
        <v>#DIV/0!</v>
      </c>
      <c r="K169" s="509"/>
      <c r="L169" s="510"/>
      <c r="M169" s="515"/>
      <c r="N169" s="516"/>
      <c r="O169" s="519">
        <f>IF(H172=$S$3,IF(AND(N169=$T$3,J169&lt;=0.9),E169,K169/J169),E169)</f>
        <v>0</v>
      </c>
      <c r="P169" s="519">
        <f>IF(H172=$S$3,(IF(AND(N169=$T$3,J169&lt;=0.9),0,K169/J169)),0)</f>
        <v>0</v>
      </c>
      <c r="Q169" s="522">
        <f>IF(N169=$T$3,P169*0.02,0)</f>
        <v>0</v>
      </c>
      <c r="R169" s="195"/>
      <c r="S169" s="195"/>
      <c r="T169" s="195"/>
      <c r="U169" s="195"/>
    </row>
    <row r="170" spans="1:21" ht="33" customHeight="1" thickBot="1" x14ac:dyDescent="0.45">
      <c r="A170" s="528"/>
      <c r="B170" s="447" t="s">
        <v>153</v>
      </c>
      <c r="C170" s="525"/>
      <c r="D170" s="526"/>
      <c r="E170" s="496"/>
      <c r="F170" s="497"/>
      <c r="G170" s="498"/>
      <c r="H170" s="503"/>
      <c r="I170" s="505"/>
      <c r="J170" s="507"/>
      <c r="K170" s="511"/>
      <c r="L170" s="512"/>
      <c r="M170" s="515"/>
      <c r="N170" s="517"/>
      <c r="O170" s="520"/>
      <c r="P170" s="520"/>
      <c r="Q170" s="523"/>
      <c r="R170" s="195"/>
      <c r="S170" s="195"/>
      <c r="T170" s="195"/>
      <c r="U170" s="195"/>
    </row>
    <row r="171" spans="1:21" ht="19.899999999999999" customHeight="1" thickBot="1" x14ac:dyDescent="0.45">
      <c r="A171" s="528"/>
      <c r="B171" s="487" t="s">
        <v>132</v>
      </c>
      <c r="C171" s="489"/>
      <c r="D171" s="490"/>
      <c r="E171" s="496"/>
      <c r="F171" s="497"/>
      <c r="G171" s="498"/>
      <c r="H171" s="503"/>
      <c r="I171" s="505"/>
      <c r="J171" s="507"/>
      <c r="K171" s="511"/>
      <c r="L171" s="512"/>
      <c r="M171" s="515"/>
      <c r="N171" s="517"/>
      <c r="O171" s="520"/>
      <c r="P171" s="520"/>
      <c r="Q171" s="523"/>
      <c r="R171" s="195"/>
      <c r="S171" s="195"/>
      <c r="T171" s="195"/>
      <c r="U171" s="195"/>
    </row>
    <row r="172" spans="1:21" ht="19.899999999999999" customHeight="1" thickBot="1" x14ac:dyDescent="0.45">
      <c r="A172" s="529"/>
      <c r="B172" s="488"/>
      <c r="C172" s="491"/>
      <c r="D172" s="492"/>
      <c r="E172" s="499"/>
      <c r="F172" s="500"/>
      <c r="G172" s="501"/>
      <c r="H172" s="448"/>
      <c r="I172" s="448"/>
      <c r="J172" s="508"/>
      <c r="K172" s="513"/>
      <c r="L172" s="514"/>
      <c r="M172" s="515"/>
      <c r="N172" s="518"/>
      <c r="O172" s="521"/>
      <c r="P172" s="521"/>
      <c r="Q172" s="524"/>
      <c r="R172" s="195"/>
      <c r="S172" s="195"/>
      <c r="T172" s="195"/>
      <c r="U172" s="195"/>
    </row>
    <row r="173" spans="1:21" ht="19.5" thickBot="1" x14ac:dyDescent="0.45">
      <c r="A173" s="446"/>
      <c r="B173" s="440"/>
      <c r="C173" s="440"/>
      <c r="D173" s="440"/>
      <c r="E173" s="440"/>
      <c r="F173" s="440"/>
      <c r="G173" s="440"/>
      <c r="H173" s="442"/>
      <c r="I173" s="442"/>
      <c r="J173" s="454"/>
      <c r="K173" s="442"/>
      <c r="L173" s="449"/>
      <c r="M173" s="442"/>
      <c r="N173" s="442"/>
      <c r="O173" s="452"/>
      <c r="P173" s="452"/>
      <c r="Q173" s="453"/>
      <c r="R173" s="195"/>
      <c r="S173" s="195"/>
      <c r="T173" s="195"/>
      <c r="U173" s="195"/>
    </row>
    <row r="174" spans="1:21" ht="18" customHeight="1" thickBot="1" x14ac:dyDescent="0.45">
      <c r="A174" s="527"/>
      <c r="B174" s="487" t="s">
        <v>130</v>
      </c>
      <c r="C174" s="530"/>
      <c r="D174" s="531"/>
      <c r="E174" s="534" t="s">
        <v>197</v>
      </c>
      <c r="F174" s="535"/>
      <c r="G174" s="536"/>
      <c r="H174" s="481" t="s">
        <v>189</v>
      </c>
      <c r="I174" s="481" t="s">
        <v>198</v>
      </c>
      <c r="J174" s="544" t="s">
        <v>161</v>
      </c>
      <c r="K174" s="546" t="s">
        <v>151</v>
      </c>
      <c r="L174" s="547"/>
      <c r="M174" s="552" t="s">
        <v>164</v>
      </c>
      <c r="N174" s="481" t="s">
        <v>199</v>
      </c>
      <c r="O174" s="484" t="s">
        <v>181</v>
      </c>
      <c r="P174" s="484" t="s">
        <v>194</v>
      </c>
      <c r="Q174" s="484" t="s">
        <v>185</v>
      </c>
      <c r="R174" s="195"/>
      <c r="S174" s="195"/>
      <c r="T174" s="195"/>
      <c r="U174" s="195"/>
    </row>
    <row r="175" spans="1:21" ht="19.5" thickBot="1" x14ac:dyDescent="0.45">
      <c r="A175" s="528"/>
      <c r="B175" s="488"/>
      <c r="C175" s="532"/>
      <c r="D175" s="533"/>
      <c r="E175" s="537"/>
      <c r="F175" s="538"/>
      <c r="G175" s="539"/>
      <c r="H175" s="543"/>
      <c r="I175" s="543"/>
      <c r="J175" s="545"/>
      <c r="K175" s="548"/>
      <c r="L175" s="549"/>
      <c r="M175" s="552"/>
      <c r="N175" s="482"/>
      <c r="O175" s="485"/>
      <c r="P175" s="485"/>
      <c r="Q175" s="485"/>
      <c r="R175" s="195"/>
      <c r="S175" s="195"/>
      <c r="T175" s="195"/>
      <c r="U175" s="195"/>
    </row>
    <row r="176" spans="1:21" ht="19.5" thickBot="1" x14ac:dyDescent="0.45">
      <c r="A176" s="528"/>
      <c r="B176" s="487" t="s">
        <v>131</v>
      </c>
      <c r="C176" s="489"/>
      <c r="D176" s="490"/>
      <c r="E176" s="540"/>
      <c r="F176" s="541"/>
      <c r="G176" s="542"/>
      <c r="H176" s="543"/>
      <c r="I176" s="543"/>
      <c r="J176" s="545"/>
      <c r="K176" s="550"/>
      <c r="L176" s="551"/>
      <c r="M176" s="552"/>
      <c r="N176" s="483"/>
      <c r="O176" s="486"/>
      <c r="P176" s="486"/>
      <c r="Q176" s="486"/>
      <c r="R176" s="195"/>
      <c r="S176" s="195"/>
      <c r="T176" s="195"/>
      <c r="U176" s="195"/>
    </row>
    <row r="177" spans="1:21" ht="19.5" thickBot="1" x14ac:dyDescent="0.45">
      <c r="A177" s="528"/>
      <c r="B177" s="488"/>
      <c r="C177" s="491"/>
      <c r="D177" s="492"/>
      <c r="E177" s="493"/>
      <c r="F177" s="494"/>
      <c r="G177" s="495"/>
      <c r="H177" s="502"/>
      <c r="I177" s="504"/>
      <c r="J177" s="506" t="e">
        <f>I177/H177</f>
        <v>#DIV/0!</v>
      </c>
      <c r="K177" s="509"/>
      <c r="L177" s="510"/>
      <c r="M177" s="515"/>
      <c r="N177" s="516"/>
      <c r="O177" s="519">
        <f>IF(H180=$S$3,IF(AND(N177=$T$3,J177&lt;=0.9),E177,K177/J177),E177)</f>
        <v>0</v>
      </c>
      <c r="P177" s="519">
        <f>IF(H180=$S$3,(IF(AND(N177=$T$3,J177&lt;=0.9),0,K177/J177)),0)</f>
        <v>0</v>
      </c>
      <c r="Q177" s="522">
        <f>IF(N177=$T$3,P177*0.02,0)</f>
        <v>0</v>
      </c>
      <c r="R177" s="195"/>
      <c r="S177" s="195"/>
      <c r="T177" s="195"/>
      <c r="U177" s="195"/>
    </row>
    <row r="178" spans="1:21" ht="28.9" customHeight="1" thickBot="1" x14ac:dyDescent="0.45">
      <c r="A178" s="528"/>
      <c r="B178" s="447" t="s">
        <v>153</v>
      </c>
      <c r="C178" s="525"/>
      <c r="D178" s="526"/>
      <c r="E178" s="496"/>
      <c r="F178" s="497"/>
      <c r="G178" s="498"/>
      <c r="H178" s="503"/>
      <c r="I178" s="505"/>
      <c r="J178" s="507"/>
      <c r="K178" s="511"/>
      <c r="L178" s="512"/>
      <c r="M178" s="515"/>
      <c r="N178" s="517"/>
      <c r="O178" s="520"/>
      <c r="P178" s="520"/>
      <c r="Q178" s="523"/>
      <c r="R178" s="195"/>
      <c r="S178" s="195"/>
      <c r="T178" s="195"/>
      <c r="U178" s="195"/>
    </row>
    <row r="179" spans="1:21" ht="21" customHeight="1" thickBot="1" x14ac:dyDescent="0.45">
      <c r="A179" s="528"/>
      <c r="B179" s="487" t="s">
        <v>132</v>
      </c>
      <c r="C179" s="489"/>
      <c r="D179" s="490"/>
      <c r="E179" s="496"/>
      <c r="F179" s="497"/>
      <c r="G179" s="498"/>
      <c r="H179" s="503"/>
      <c r="I179" s="505"/>
      <c r="J179" s="507"/>
      <c r="K179" s="511"/>
      <c r="L179" s="512"/>
      <c r="M179" s="515"/>
      <c r="N179" s="517"/>
      <c r="O179" s="520"/>
      <c r="P179" s="520"/>
      <c r="Q179" s="523"/>
      <c r="R179" s="195"/>
      <c r="S179" s="195"/>
      <c r="T179" s="195"/>
      <c r="U179" s="195"/>
    </row>
    <row r="180" spans="1:21" ht="21" customHeight="1" thickBot="1" x14ac:dyDescent="0.45">
      <c r="A180" s="529"/>
      <c r="B180" s="488"/>
      <c r="C180" s="491"/>
      <c r="D180" s="492"/>
      <c r="E180" s="499"/>
      <c r="F180" s="500"/>
      <c r="G180" s="501"/>
      <c r="H180" s="448"/>
      <c r="I180" s="448"/>
      <c r="J180" s="508"/>
      <c r="K180" s="513"/>
      <c r="L180" s="514"/>
      <c r="M180" s="515"/>
      <c r="N180" s="518"/>
      <c r="O180" s="521"/>
      <c r="P180" s="521"/>
      <c r="Q180" s="524"/>
      <c r="R180" s="195"/>
      <c r="S180" s="195"/>
      <c r="T180" s="195"/>
      <c r="U180" s="195"/>
    </row>
    <row r="181" spans="1:21" ht="19.5" thickBot="1" x14ac:dyDescent="0.45">
      <c r="A181" s="446"/>
      <c r="B181" s="440"/>
      <c r="C181" s="440"/>
      <c r="D181" s="440"/>
      <c r="E181" s="440"/>
      <c r="F181" s="440"/>
      <c r="G181" s="440"/>
      <c r="H181" s="442"/>
      <c r="I181" s="442"/>
      <c r="J181" s="454"/>
      <c r="K181" s="442"/>
      <c r="L181" s="442"/>
      <c r="M181" s="442"/>
      <c r="N181" s="442"/>
      <c r="O181" s="452"/>
      <c r="P181" s="452"/>
      <c r="Q181" s="453"/>
      <c r="R181" s="195"/>
      <c r="S181" s="195"/>
      <c r="T181" s="195"/>
      <c r="U181" s="195"/>
    </row>
    <row r="182" spans="1:21" ht="18.75" customHeight="1" thickBot="1" x14ac:dyDescent="0.45">
      <c r="A182" s="527"/>
      <c r="B182" s="487" t="s">
        <v>130</v>
      </c>
      <c r="C182" s="530"/>
      <c r="D182" s="531"/>
      <c r="E182" s="534" t="s">
        <v>197</v>
      </c>
      <c r="F182" s="535"/>
      <c r="G182" s="536"/>
      <c r="H182" s="481" t="s">
        <v>189</v>
      </c>
      <c r="I182" s="481" t="s">
        <v>198</v>
      </c>
      <c r="J182" s="544" t="s">
        <v>161</v>
      </c>
      <c r="K182" s="546" t="s">
        <v>151</v>
      </c>
      <c r="L182" s="547"/>
      <c r="M182" s="552" t="s">
        <v>164</v>
      </c>
      <c r="N182" s="481" t="s">
        <v>199</v>
      </c>
      <c r="O182" s="484" t="s">
        <v>181</v>
      </c>
      <c r="P182" s="484" t="s">
        <v>194</v>
      </c>
      <c r="Q182" s="484" t="s">
        <v>185</v>
      </c>
      <c r="R182" s="195"/>
      <c r="S182" s="195"/>
      <c r="T182" s="195"/>
      <c r="U182" s="195"/>
    </row>
    <row r="183" spans="1:21" ht="19.5" thickBot="1" x14ac:dyDescent="0.45">
      <c r="A183" s="528"/>
      <c r="B183" s="488"/>
      <c r="C183" s="532"/>
      <c r="D183" s="533"/>
      <c r="E183" s="537"/>
      <c r="F183" s="538"/>
      <c r="G183" s="539"/>
      <c r="H183" s="543"/>
      <c r="I183" s="543"/>
      <c r="J183" s="545"/>
      <c r="K183" s="548"/>
      <c r="L183" s="549"/>
      <c r="M183" s="552"/>
      <c r="N183" s="482"/>
      <c r="O183" s="485"/>
      <c r="P183" s="485"/>
      <c r="Q183" s="485"/>
      <c r="R183" s="195"/>
      <c r="S183" s="195"/>
      <c r="T183" s="195"/>
      <c r="U183" s="195"/>
    </row>
    <row r="184" spans="1:21" ht="19.5" thickBot="1" x14ac:dyDescent="0.45">
      <c r="A184" s="528"/>
      <c r="B184" s="487" t="s">
        <v>131</v>
      </c>
      <c r="C184" s="489"/>
      <c r="D184" s="490"/>
      <c r="E184" s="540"/>
      <c r="F184" s="541"/>
      <c r="G184" s="542"/>
      <c r="H184" s="543"/>
      <c r="I184" s="543"/>
      <c r="J184" s="545"/>
      <c r="K184" s="550"/>
      <c r="L184" s="551"/>
      <c r="M184" s="552"/>
      <c r="N184" s="483"/>
      <c r="O184" s="486"/>
      <c r="P184" s="486"/>
      <c r="Q184" s="486"/>
      <c r="R184" s="195"/>
      <c r="S184" s="195"/>
      <c r="T184" s="195"/>
      <c r="U184" s="195"/>
    </row>
    <row r="185" spans="1:21" ht="19.5" thickBot="1" x14ac:dyDescent="0.45">
      <c r="A185" s="528"/>
      <c r="B185" s="488"/>
      <c r="C185" s="491"/>
      <c r="D185" s="492"/>
      <c r="E185" s="493"/>
      <c r="F185" s="494"/>
      <c r="G185" s="495"/>
      <c r="H185" s="502"/>
      <c r="I185" s="504"/>
      <c r="J185" s="506" t="e">
        <f>I185/H185</f>
        <v>#DIV/0!</v>
      </c>
      <c r="K185" s="509"/>
      <c r="L185" s="510"/>
      <c r="M185" s="515"/>
      <c r="N185" s="516"/>
      <c r="O185" s="519">
        <f>IF(H188=$S$3,IF(AND(N185=$T$3,J185&lt;=0.9),E185,K185/J185),E185)</f>
        <v>0</v>
      </c>
      <c r="P185" s="519">
        <f>IF(H188=$S$3,(IF(AND(N185=$T$3,J185&lt;=0.9),0,K185/J185)),0)</f>
        <v>0</v>
      </c>
      <c r="Q185" s="522">
        <f>IF(N185=$T$3,P185*0.02,0)</f>
        <v>0</v>
      </c>
      <c r="R185" s="195"/>
      <c r="S185" s="195"/>
      <c r="T185" s="195"/>
      <c r="U185" s="195"/>
    </row>
    <row r="186" spans="1:21" ht="28.9" customHeight="1" thickBot="1" x14ac:dyDescent="0.45">
      <c r="A186" s="528"/>
      <c r="B186" s="447" t="s">
        <v>153</v>
      </c>
      <c r="C186" s="525"/>
      <c r="D186" s="526"/>
      <c r="E186" s="496"/>
      <c r="F186" s="497"/>
      <c r="G186" s="498"/>
      <c r="H186" s="503"/>
      <c r="I186" s="505"/>
      <c r="J186" s="507"/>
      <c r="K186" s="511"/>
      <c r="L186" s="512"/>
      <c r="M186" s="515"/>
      <c r="N186" s="517"/>
      <c r="O186" s="520"/>
      <c r="P186" s="520"/>
      <c r="Q186" s="523"/>
      <c r="R186" s="195"/>
      <c r="S186" s="195"/>
      <c r="T186" s="195"/>
      <c r="U186" s="195"/>
    </row>
    <row r="187" spans="1:21" ht="19.5" thickBot="1" x14ac:dyDescent="0.45">
      <c r="A187" s="528"/>
      <c r="B187" s="487" t="s">
        <v>132</v>
      </c>
      <c r="C187" s="489"/>
      <c r="D187" s="490"/>
      <c r="E187" s="496"/>
      <c r="F187" s="497"/>
      <c r="G187" s="498"/>
      <c r="H187" s="503"/>
      <c r="I187" s="505"/>
      <c r="J187" s="507"/>
      <c r="K187" s="511"/>
      <c r="L187" s="512"/>
      <c r="M187" s="515"/>
      <c r="N187" s="517"/>
      <c r="O187" s="520"/>
      <c r="P187" s="520"/>
      <c r="Q187" s="523"/>
      <c r="R187" s="195"/>
      <c r="S187" s="195"/>
      <c r="T187" s="195"/>
      <c r="U187" s="195"/>
    </row>
    <row r="188" spans="1:21" ht="19.5" thickBot="1" x14ac:dyDescent="0.45">
      <c r="A188" s="529"/>
      <c r="B188" s="488"/>
      <c r="C188" s="491"/>
      <c r="D188" s="492"/>
      <c r="E188" s="499"/>
      <c r="F188" s="500"/>
      <c r="G188" s="501"/>
      <c r="H188" s="448"/>
      <c r="I188" s="448"/>
      <c r="J188" s="508"/>
      <c r="K188" s="513"/>
      <c r="L188" s="514"/>
      <c r="M188" s="515"/>
      <c r="N188" s="518"/>
      <c r="O188" s="521"/>
      <c r="P188" s="521"/>
      <c r="Q188" s="524"/>
      <c r="R188" s="195"/>
      <c r="S188" s="195"/>
      <c r="T188" s="195"/>
      <c r="U188" s="195"/>
    </row>
    <row r="189" spans="1:21" ht="19.5" thickBot="1" x14ac:dyDescent="0.45">
      <c r="A189" s="446"/>
      <c r="B189" s="440"/>
      <c r="C189" s="440"/>
      <c r="D189" s="440"/>
      <c r="E189" s="440"/>
      <c r="F189" s="440"/>
      <c r="G189" s="440"/>
      <c r="H189" s="442"/>
      <c r="I189" s="442"/>
      <c r="J189" s="454"/>
      <c r="K189" s="449"/>
      <c r="L189" s="442"/>
      <c r="M189" s="442"/>
      <c r="N189" s="442"/>
      <c r="O189" s="452"/>
      <c r="P189" s="452"/>
      <c r="Q189" s="453"/>
      <c r="R189" s="195"/>
      <c r="S189" s="195"/>
      <c r="T189" s="195"/>
      <c r="U189" s="195"/>
    </row>
    <row r="190" spans="1:21" ht="18" customHeight="1" thickBot="1" x14ac:dyDescent="0.45">
      <c r="A190" s="527"/>
      <c r="B190" s="487" t="s">
        <v>130</v>
      </c>
      <c r="C190" s="530"/>
      <c r="D190" s="531"/>
      <c r="E190" s="534" t="s">
        <v>197</v>
      </c>
      <c r="F190" s="535"/>
      <c r="G190" s="536"/>
      <c r="H190" s="481" t="s">
        <v>189</v>
      </c>
      <c r="I190" s="481" t="s">
        <v>198</v>
      </c>
      <c r="J190" s="544" t="s">
        <v>161</v>
      </c>
      <c r="K190" s="546" t="s">
        <v>151</v>
      </c>
      <c r="L190" s="547"/>
      <c r="M190" s="552" t="s">
        <v>164</v>
      </c>
      <c r="N190" s="481" t="s">
        <v>199</v>
      </c>
      <c r="O190" s="484" t="s">
        <v>181</v>
      </c>
      <c r="P190" s="484" t="s">
        <v>194</v>
      </c>
      <c r="Q190" s="484" t="s">
        <v>185</v>
      </c>
      <c r="R190" s="195"/>
      <c r="S190" s="195"/>
      <c r="T190" s="195"/>
      <c r="U190" s="195"/>
    </row>
    <row r="191" spans="1:21" ht="19.5" thickBot="1" x14ac:dyDescent="0.45">
      <c r="A191" s="528"/>
      <c r="B191" s="488"/>
      <c r="C191" s="532"/>
      <c r="D191" s="533"/>
      <c r="E191" s="537"/>
      <c r="F191" s="538"/>
      <c r="G191" s="539"/>
      <c r="H191" s="543"/>
      <c r="I191" s="543"/>
      <c r="J191" s="545"/>
      <c r="K191" s="548"/>
      <c r="L191" s="549"/>
      <c r="M191" s="552"/>
      <c r="N191" s="482"/>
      <c r="O191" s="485"/>
      <c r="P191" s="485"/>
      <c r="Q191" s="485"/>
      <c r="R191" s="195"/>
      <c r="S191" s="195"/>
      <c r="T191" s="195"/>
      <c r="U191" s="195"/>
    </row>
    <row r="192" spans="1:21" ht="19.5" thickBot="1" x14ac:dyDescent="0.45">
      <c r="A192" s="528"/>
      <c r="B192" s="487" t="s">
        <v>131</v>
      </c>
      <c r="C192" s="489"/>
      <c r="D192" s="490"/>
      <c r="E192" s="540"/>
      <c r="F192" s="541"/>
      <c r="G192" s="542"/>
      <c r="H192" s="543"/>
      <c r="I192" s="543"/>
      <c r="J192" s="545"/>
      <c r="K192" s="550"/>
      <c r="L192" s="551"/>
      <c r="M192" s="552"/>
      <c r="N192" s="483"/>
      <c r="O192" s="486"/>
      <c r="P192" s="486"/>
      <c r="Q192" s="486"/>
      <c r="R192" s="195"/>
      <c r="S192" s="195"/>
      <c r="T192" s="195"/>
      <c r="U192" s="195"/>
    </row>
    <row r="193" spans="1:21" ht="19.5" thickBot="1" x14ac:dyDescent="0.45">
      <c r="A193" s="528"/>
      <c r="B193" s="488"/>
      <c r="C193" s="491"/>
      <c r="D193" s="492"/>
      <c r="E193" s="493"/>
      <c r="F193" s="494"/>
      <c r="G193" s="495"/>
      <c r="H193" s="502"/>
      <c r="I193" s="504"/>
      <c r="J193" s="506" t="e">
        <f>I193/H193</f>
        <v>#DIV/0!</v>
      </c>
      <c r="K193" s="509"/>
      <c r="L193" s="510"/>
      <c r="M193" s="515"/>
      <c r="N193" s="516"/>
      <c r="O193" s="519">
        <f>IF(H196=$S$3,IF(AND(N193=$T$3,J193&lt;=0.9),E193,K193/J193),E193)</f>
        <v>0</v>
      </c>
      <c r="P193" s="519">
        <f>IF(H196=$S$3,(IF(AND(N193=$T$3,J193&lt;=0.9),0,K193/J193)),0)</f>
        <v>0</v>
      </c>
      <c r="Q193" s="522">
        <f>IF(N193=$T$3,P193*0.02,0)</f>
        <v>0</v>
      </c>
      <c r="R193" s="195"/>
      <c r="S193" s="195"/>
      <c r="T193" s="195"/>
      <c r="U193" s="195"/>
    </row>
    <row r="194" spans="1:21" ht="33" customHeight="1" thickBot="1" x14ac:dyDescent="0.45">
      <c r="A194" s="528"/>
      <c r="B194" s="447" t="s">
        <v>153</v>
      </c>
      <c r="C194" s="525"/>
      <c r="D194" s="526"/>
      <c r="E194" s="496"/>
      <c r="F194" s="497"/>
      <c r="G194" s="498"/>
      <c r="H194" s="503"/>
      <c r="I194" s="505"/>
      <c r="J194" s="507"/>
      <c r="K194" s="511"/>
      <c r="L194" s="512"/>
      <c r="M194" s="515"/>
      <c r="N194" s="517"/>
      <c r="O194" s="520"/>
      <c r="P194" s="520"/>
      <c r="Q194" s="523"/>
      <c r="R194" s="195"/>
      <c r="S194" s="195"/>
      <c r="T194" s="195"/>
      <c r="U194" s="195"/>
    </row>
    <row r="195" spans="1:21" ht="19.899999999999999" customHeight="1" thickBot="1" x14ac:dyDescent="0.45">
      <c r="A195" s="528"/>
      <c r="B195" s="487" t="s">
        <v>132</v>
      </c>
      <c r="C195" s="489"/>
      <c r="D195" s="490"/>
      <c r="E195" s="496"/>
      <c r="F195" s="497"/>
      <c r="G195" s="498"/>
      <c r="H195" s="503"/>
      <c r="I195" s="505"/>
      <c r="J195" s="507"/>
      <c r="K195" s="511"/>
      <c r="L195" s="512"/>
      <c r="M195" s="515"/>
      <c r="N195" s="517"/>
      <c r="O195" s="520"/>
      <c r="P195" s="520"/>
      <c r="Q195" s="523"/>
      <c r="R195" s="195"/>
      <c r="S195" s="195"/>
      <c r="T195" s="195"/>
      <c r="U195" s="195"/>
    </row>
    <row r="196" spans="1:21" ht="19.899999999999999" customHeight="1" thickBot="1" x14ac:dyDescent="0.45">
      <c r="A196" s="529"/>
      <c r="B196" s="488"/>
      <c r="C196" s="491"/>
      <c r="D196" s="492"/>
      <c r="E196" s="499"/>
      <c r="F196" s="500"/>
      <c r="G196" s="501"/>
      <c r="H196" s="448"/>
      <c r="I196" s="448"/>
      <c r="J196" s="508"/>
      <c r="K196" s="513"/>
      <c r="L196" s="514"/>
      <c r="M196" s="515"/>
      <c r="N196" s="518"/>
      <c r="O196" s="521"/>
      <c r="P196" s="521"/>
      <c r="Q196" s="524"/>
      <c r="R196" s="195"/>
      <c r="S196" s="195"/>
      <c r="T196" s="195"/>
      <c r="U196" s="195"/>
    </row>
    <row r="197" spans="1:21" ht="19.5" thickBot="1" x14ac:dyDescent="0.45">
      <c r="A197" s="446"/>
      <c r="B197" s="440"/>
      <c r="C197" s="440"/>
      <c r="D197" s="440"/>
      <c r="E197" s="440"/>
      <c r="F197" s="440"/>
      <c r="G197" s="440"/>
      <c r="H197" s="442"/>
      <c r="I197" s="442"/>
      <c r="J197" s="454"/>
      <c r="K197" s="442"/>
      <c r="L197" s="449"/>
      <c r="M197" s="442"/>
      <c r="N197" s="442"/>
      <c r="O197" s="452"/>
      <c r="P197" s="452"/>
      <c r="Q197" s="453"/>
      <c r="R197" s="195"/>
      <c r="S197" s="195"/>
      <c r="T197" s="195"/>
      <c r="U197" s="195"/>
    </row>
    <row r="198" spans="1:21" ht="18" customHeight="1" thickBot="1" x14ac:dyDescent="0.45">
      <c r="A198" s="527"/>
      <c r="B198" s="487" t="s">
        <v>130</v>
      </c>
      <c r="C198" s="530"/>
      <c r="D198" s="531"/>
      <c r="E198" s="534" t="s">
        <v>197</v>
      </c>
      <c r="F198" s="535"/>
      <c r="G198" s="536"/>
      <c r="H198" s="481" t="s">
        <v>189</v>
      </c>
      <c r="I198" s="481" t="s">
        <v>198</v>
      </c>
      <c r="J198" s="544" t="s">
        <v>161</v>
      </c>
      <c r="K198" s="546" t="s">
        <v>151</v>
      </c>
      <c r="L198" s="547"/>
      <c r="M198" s="552" t="s">
        <v>164</v>
      </c>
      <c r="N198" s="481" t="s">
        <v>199</v>
      </c>
      <c r="O198" s="484" t="s">
        <v>181</v>
      </c>
      <c r="P198" s="484" t="s">
        <v>194</v>
      </c>
      <c r="Q198" s="484" t="s">
        <v>185</v>
      </c>
      <c r="R198" s="195"/>
      <c r="S198" s="195"/>
      <c r="T198" s="195"/>
      <c r="U198" s="195"/>
    </row>
    <row r="199" spans="1:21" ht="19.5" thickBot="1" x14ac:dyDescent="0.45">
      <c r="A199" s="528"/>
      <c r="B199" s="488"/>
      <c r="C199" s="532"/>
      <c r="D199" s="533"/>
      <c r="E199" s="537"/>
      <c r="F199" s="538"/>
      <c r="G199" s="539"/>
      <c r="H199" s="543"/>
      <c r="I199" s="543"/>
      <c r="J199" s="545"/>
      <c r="K199" s="548"/>
      <c r="L199" s="549"/>
      <c r="M199" s="552"/>
      <c r="N199" s="482"/>
      <c r="O199" s="485"/>
      <c r="P199" s="485"/>
      <c r="Q199" s="485"/>
      <c r="R199" s="195"/>
      <c r="S199" s="195"/>
      <c r="T199" s="195"/>
      <c r="U199" s="195"/>
    </row>
    <row r="200" spans="1:21" ht="19.5" thickBot="1" x14ac:dyDescent="0.45">
      <c r="A200" s="528"/>
      <c r="B200" s="487" t="s">
        <v>131</v>
      </c>
      <c r="C200" s="489"/>
      <c r="D200" s="490"/>
      <c r="E200" s="540"/>
      <c r="F200" s="541"/>
      <c r="G200" s="542"/>
      <c r="H200" s="543"/>
      <c r="I200" s="543"/>
      <c r="J200" s="545"/>
      <c r="K200" s="550"/>
      <c r="L200" s="551"/>
      <c r="M200" s="552"/>
      <c r="N200" s="483"/>
      <c r="O200" s="486"/>
      <c r="P200" s="486"/>
      <c r="Q200" s="486"/>
      <c r="R200" s="195"/>
      <c r="S200" s="195"/>
      <c r="T200" s="195"/>
      <c r="U200" s="195"/>
    </row>
    <row r="201" spans="1:21" ht="19.5" thickBot="1" x14ac:dyDescent="0.45">
      <c r="A201" s="528"/>
      <c r="B201" s="488"/>
      <c r="C201" s="491"/>
      <c r="D201" s="492"/>
      <c r="E201" s="493"/>
      <c r="F201" s="494"/>
      <c r="G201" s="495"/>
      <c r="H201" s="502"/>
      <c r="I201" s="504"/>
      <c r="J201" s="506" t="e">
        <f>I201/H201</f>
        <v>#DIV/0!</v>
      </c>
      <c r="K201" s="509"/>
      <c r="L201" s="510"/>
      <c r="M201" s="515"/>
      <c r="N201" s="516"/>
      <c r="O201" s="519">
        <f>IF(H204=$S$3,IF(AND(N201=$T$3,J201&lt;=0.9),E201,K201/J201),E201)</f>
        <v>0</v>
      </c>
      <c r="P201" s="519">
        <f>IF(H204=$S$3,(IF(AND(N201=$T$3,J201&lt;=0.9),0,K201/J201)),0)</f>
        <v>0</v>
      </c>
      <c r="Q201" s="522">
        <f>IF(N201=$T$3,P201*0.02,0)</f>
        <v>0</v>
      </c>
      <c r="R201" s="195"/>
      <c r="S201" s="195"/>
      <c r="T201" s="195"/>
      <c r="U201" s="195"/>
    </row>
    <row r="202" spans="1:21" ht="28.9" customHeight="1" thickBot="1" x14ac:dyDescent="0.45">
      <c r="A202" s="528"/>
      <c r="B202" s="447" t="s">
        <v>153</v>
      </c>
      <c r="C202" s="525"/>
      <c r="D202" s="526"/>
      <c r="E202" s="496"/>
      <c r="F202" s="497"/>
      <c r="G202" s="498"/>
      <c r="H202" s="503"/>
      <c r="I202" s="505"/>
      <c r="J202" s="507"/>
      <c r="K202" s="511"/>
      <c r="L202" s="512"/>
      <c r="M202" s="515"/>
      <c r="N202" s="517"/>
      <c r="O202" s="520"/>
      <c r="P202" s="520"/>
      <c r="Q202" s="523"/>
      <c r="R202" s="195"/>
      <c r="S202" s="195"/>
      <c r="T202" s="195"/>
      <c r="U202" s="195"/>
    </row>
    <row r="203" spans="1:21" ht="21" customHeight="1" thickBot="1" x14ac:dyDescent="0.45">
      <c r="A203" s="528"/>
      <c r="B203" s="487" t="s">
        <v>132</v>
      </c>
      <c r="C203" s="489"/>
      <c r="D203" s="490"/>
      <c r="E203" s="496"/>
      <c r="F203" s="497"/>
      <c r="G203" s="498"/>
      <c r="H203" s="503"/>
      <c r="I203" s="505"/>
      <c r="J203" s="507"/>
      <c r="K203" s="511"/>
      <c r="L203" s="512"/>
      <c r="M203" s="515"/>
      <c r="N203" s="517"/>
      <c r="O203" s="520"/>
      <c r="P203" s="520"/>
      <c r="Q203" s="523"/>
      <c r="R203" s="195"/>
      <c r="S203" s="195"/>
      <c r="T203" s="195"/>
      <c r="U203" s="195"/>
    </row>
    <row r="204" spans="1:21" ht="21" customHeight="1" thickBot="1" x14ac:dyDescent="0.45">
      <c r="A204" s="529"/>
      <c r="B204" s="488"/>
      <c r="C204" s="491"/>
      <c r="D204" s="492"/>
      <c r="E204" s="499"/>
      <c r="F204" s="500"/>
      <c r="G204" s="501"/>
      <c r="H204" s="448"/>
      <c r="I204" s="448"/>
      <c r="J204" s="508"/>
      <c r="K204" s="513"/>
      <c r="L204" s="514"/>
      <c r="M204" s="515"/>
      <c r="N204" s="518"/>
      <c r="O204" s="521"/>
      <c r="P204" s="521"/>
      <c r="Q204" s="524"/>
      <c r="R204" s="195"/>
      <c r="S204" s="195"/>
      <c r="T204" s="195"/>
      <c r="U204" s="195"/>
    </row>
    <row r="205" spans="1:21" ht="19.5" thickBot="1" x14ac:dyDescent="0.45">
      <c r="A205" s="446"/>
      <c r="B205" s="440"/>
      <c r="C205" s="440"/>
      <c r="D205" s="440"/>
      <c r="E205" s="440"/>
      <c r="F205" s="440"/>
      <c r="G205" s="440"/>
      <c r="H205" s="442"/>
      <c r="I205" s="442"/>
      <c r="J205" s="454"/>
      <c r="K205" s="442"/>
      <c r="L205" s="442"/>
      <c r="M205" s="442"/>
      <c r="N205" s="442"/>
      <c r="O205" s="452"/>
      <c r="P205" s="452"/>
      <c r="Q205" s="453"/>
      <c r="R205" s="195"/>
      <c r="S205" s="195"/>
      <c r="T205" s="195"/>
      <c r="U205" s="195"/>
    </row>
    <row r="206" spans="1:21" ht="18.75" customHeight="1" thickBot="1" x14ac:dyDescent="0.45">
      <c r="A206" s="527"/>
      <c r="B206" s="487" t="s">
        <v>130</v>
      </c>
      <c r="C206" s="530"/>
      <c r="D206" s="531"/>
      <c r="E206" s="534" t="s">
        <v>197</v>
      </c>
      <c r="F206" s="535"/>
      <c r="G206" s="536"/>
      <c r="H206" s="481" t="s">
        <v>189</v>
      </c>
      <c r="I206" s="481" t="s">
        <v>198</v>
      </c>
      <c r="J206" s="544" t="s">
        <v>161</v>
      </c>
      <c r="K206" s="546" t="s">
        <v>151</v>
      </c>
      <c r="L206" s="547"/>
      <c r="M206" s="552" t="s">
        <v>164</v>
      </c>
      <c r="N206" s="481" t="s">
        <v>199</v>
      </c>
      <c r="O206" s="484" t="s">
        <v>181</v>
      </c>
      <c r="P206" s="484" t="s">
        <v>194</v>
      </c>
      <c r="Q206" s="484" t="s">
        <v>185</v>
      </c>
      <c r="R206" s="195"/>
      <c r="S206" s="195"/>
      <c r="T206" s="195"/>
      <c r="U206" s="195"/>
    </row>
    <row r="207" spans="1:21" ht="19.5" thickBot="1" x14ac:dyDescent="0.45">
      <c r="A207" s="528"/>
      <c r="B207" s="488"/>
      <c r="C207" s="532"/>
      <c r="D207" s="533"/>
      <c r="E207" s="537"/>
      <c r="F207" s="538"/>
      <c r="G207" s="539"/>
      <c r="H207" s="543"/>
      <c r="I207" s="543"/>
      <c r="J207" s="545"/>
      <c r="K207" s="548"/>
      <c r="L207" s="549"/>
      <c r="M207" s="552"/>
      <c r="N207" s="482"/>
      <c r="O207" s="485"/>
      <c r="P207" s="485"/>
      <c r="Q207" s="485"/>
      <c r="R207" s="195"/>
      <c r="S207" s="195"/>
      <c r="T207" s="195"/>
      <c r="U207" s="195"/>
    </row>
    <row r="208" spans="1:21" ht="19.5" thickBot="1" x14ac:dyDescent="0.45">
      <c r="A208" s="528"/>
      <c r="B208" s="487" t="s">
        <v>131</v>
      </c>
      <c r="C208" s="489"/>
      <c r="D208" s="490"/>
      <c r="E208" s="540"/>
      <c r="F208" s="541"/>
      <c r="G208" s="542"/>
      <c r="H208" s="543"/>
      <c r="I208" s="543"/>
      <c r="J208" s="545"/>
      <c r="K208" s="550"/>
      <c r="L208" s="551"/>
      <c r="M208" s="552"/>
      <c r="N208" s="483"/>
      <c r="O208" s="486"/>
      <c r="P208" s="486"/>
      <c r="Q208" s="486"/>
      <c r="R208" s="195"/>
      <c r="S208" s="195"/>
      <c r="T208" s="195"/>
      <c r="U208" s="195"/>
    </row>
    <row r="209" spans="1:21" ht="19.5" thickBot="1" x14ac:dyDescent="0.45">
      <c r="A209" s="528"/>
      <c r="B209" s="488"/>
      <c r="C209" s="491"/>
      <c r="D209" s="492"/>
      <c r="E209" s="493"/>
      <c r="F209" s="494"/>
      <c r="G209" s="495"/>
      <c r="H209" s="502"/>
      <c r="I209" s="504"/>
      <c r="J209" s="506" t="e">
        <f>I209/H209</f>
        <v>#DIV/0!</v>
      </c>
      <c r="K209" s="509"/>
      <c r="L209" s="510"/>
      <c r="M209" s="515"/>
      <c r="N209" s="516"/>
      <c r="O209" s="519">
        <f>IF(H212=$S$3,IF(AND(N209=$T$3,J209&lt;=0.9),E209,K209/J209),E209)</f>
        <v>0</v>
      </c>
      <c r="P209" s="519">
        <f>IF(H212=$S$3,(IF(AND(N209=$T$3,J209&lt;=0.9),0,K209/J209)),0)</f>
        <v>0</v>
      </c>
      <c r="Q209" s="522">
        <f>IF(N209=$T$3,P209*0.02,0)</f>
        <v>0</v>
      </c>
      <c r="R209" s="195"/>
      <c r="S209" s="195"/>
      <c r="T209" s="195"/>
      <c r="U209" s="195"/>
    </row>
    <row r="210" spans="1:21" ht="28.9" customHeight="1" thickBot="1" x14ac:dyDescent="0.45">
      <c r="A210" s="528"/>
      <c r="B210" s="447" t="s">
        <v>153</v>
      </c>
      <c r="C210" s="525"/>
      <c r="D210" s="526"/>
      <c r="E210" s="496"/>
      <c r="F210" s="497"/>
      <c r="G210" s="498"/>
      <c r="H210" s="503"/>
      <c r="I210" s="505"/>
      <c r="J210" s="507"/>
      <c r="K210" s="511"/>
      <c r="L210" s="512"/>
      <c r="M210" s="515"/>
      <c r="N210" s="517"/>
      <c r="O210" s="520"/>
      <c r="P210" s="520"/>
      <c r="Q210" s="523"/>
      <c r="R210" s="195"/>
      <c r="S210" s="195"/>
      <c r="T210" s="195"/>
      <c r="U210" s="195"/>
    </row>
    <row r="211" spans="1:21" ht="19.5" thickBot="1" x14ac:dyDescent="0.45">
      <c r="A211" s="528"/>
      <c r="B211" s="487" t="s">
        <v>132</v>
      </c>
      <c r="C211" s="489"/>
      <c r="D211" s="490"/>
      <c r="E211" s="496"/>
      <c r="F211" s="497"/>
      <c r="G211" s="498"/>
      <c r="H211" s="503"/>
      <c r="I211" s="505"/>
      <c r="J211" s="507"/>
      <c r="K211" s="511"/>
      <c r="L211" s="512"/>
      <c r="M211" s="515"/>
      <c r="N211" s="517"/>
      <c r="O211" s="520"/>
      <c r="P211" s="520"/>
      <c r="Q211" s="523"/>
      <c r="R211" s="195"/>
      <c r="S211" s="195"/>
      <c r="T211" s="195"/>
      <c r="U211" s="195"/>
    </row>
    <row r="212" spans="1:21" ht="19.5" thickBot="1" x14ac:dyDescent="0.45">
      <c r="A212" s="529"/>
      <c r="B212" s="488"/>
      <c r="C212" s="491"/>
      <c r="D212" s="492"/>
      <c r="E212" s="499"/>
      <c r="F212" s="500"/>
      <c r="G212" s="501"/>
      <c r="H212" s="448"/>
      <c r="I212" s="448"/>
      <c r="J212" s="508"/>
      <c r="K212" s="513"/>
      <c r="L212" s="514"/>
      <c r="M212" s="515"/>
      <c r="N212" s="518"/>
      <c r="O212" s="521"/>
      <c r="P212" s="521"/>
      <c r="Q212" s="524"/>
      <c r="R212" s="195"/>
      <c r="S212" s="195"/>
      <c r="T212" s="195"/>
      <c r="U212" s="195"/>
    </row>
    <row r="213" spans="1:21" x14ac:dyDescent="0.4">
      <c r="A213" s="438"/>
      <c r="B213" s="450"/>
      <c r="C213" s="450"/>
      <c r="D213" s="440"/>
      <c r="E213" s="440"/>
      <c r="F213" s="440"/>
      <c r="G213" s="440"/>
      <c r="H213" s="440"/>
      <c r="I213" s="440"/>
      <c r="J213" s="440"/>
      <c r="K213" s="440"/>
      <c r="L213" s="440"/>
      <c r="M213" s="440"/>
      <c r="N213" s="440"/>
      <c r="O213" s="440"/>
      <c r="P213" s="440"/>
      <c r="Q213" s="440"/>
      <c r="R213" s="195"/>
      <c r="S213" s="195"/>
      <c r="T213" s="195"/>
      <c r="U213" s="195"/>
    </row>
    <row r="214" spans="1:21" x14ac:dyDescent="0.4">
      <c r="B214" s="195"/>
      <c r="C214" s="195"/>
      <c r="D214" s="195"/>
      <c r="E214" s="195"/>
      <c r="F214" s="195"/>
      <c r="G214" s="195"/>
      <c r="H214" s="195"/>
      <c r="I214" s="195"/>
      <c r="J214" s="195"/>
      <c r="K214" s="195"/>
      <c r="L214" s="195"/>
      <c r="M214" s="195"/>
      <c r="N214" s="195"/>
      <c r="O214" s="195"/>
      <c r="P214" s="195"/>
      <c r="Q214" s="195"/>
      <c r="R214" s="195"/>
      <c r="S214" s="195"/>
      <c r="T214" s="195"/>
      <c r="U214" s="195"/>
    </row>
    <row r="215" spans="1:21" x14ac:dyDescent="0.4">
      <c r="B215" s="195"/>
      <c r="C215" s="195"/>
      <c r="D215" s="195"/>
      <c r="E215" s="195"/>
      <c r="F215" s="195"/>
      <c r="G215" s="195"/>
      <c r="H215" s="195"/>
      <c r="I215" s="195"/>
      <c r="J215" s="195"/>
      <c r="K215" s="195"/>
      <c r="L215" s="195"/>
      <c r="M215" s="195"/>
      <c r="N215" s="195"/>
      <c r="O215" s="195"/>
      <c r="P215" s="195"/>
      <c r="Q215" s="195"/>
      <c r="R215" s="195"/>
      <c r="S215" s="195"/>
      <c r="T215" s="195"/>
      <c r="U215" s="195"/>
    </row>
  </sheetData>
  <sheetProtection algorithmName="SHA-512" hashValue="/VPnuPnmaB6aw0DVSssxZiEvvxwwBoGwjm680F6WPK4gs+kQSbra7HEfC6x7weT4YWFONvRiSoyHpH7+f8JCiA==" saltValue="NLd3e1kc8DYJpYGeMIduBg==" spinCount="100000" sheet="1" objects="1" scenarios="1"/>
  <mergeCells count="718">
    <mergeCell ref="O38:O40"/>
    <mergeCell ref="P38:P40"/>
    <mergeCell ref="I41:I43"/>
    <mergeCell ref="J41:J44"/>
    <mergeCell ref="K41:L44"/>
    <mergeCell ref="M41:M44"/>
    <mergeCell ref="N41:N44"/>
    <mergeCell ref="J38:J40"/>
    <mergeCell ref="K38:L40"/>
    <mergeCell ref="M38:M40"/>
    <mergeCell ref="N38:N40"/>
    <mergeCell ref="A38:A44"/>
    <mergeCell ref="B38:B39"/>
    <mergeCell ref="C38:D39"/>
    <mergeCell ref="E38:G40"/>
    <mergeCell ref="H38:H40"/>
    <mergeCell ref="I38:I40"/>
    <mergeCell ref="O33:O36"/>
    <mergeCell ref="P33:P36"/>
    <mergeCell ref="Q33:Q36"/>
    <mergeCell ref="C34:D34"/>
    <mergeCell ref="B35:B36"/>
    <mergeCell ref="C35:D36"/>
    <mergeCell ref="A30:A36"/>
    <mergeCell ref="O41:O44"/>
    <mergeCell ref="P41:P44"/>
    <mergeCell ref="Q41:Q44"/>
    <mergeCell ref="C42:D42"/>
    <mergeCell ref="B43:B44"/>
    <mergeCell ref="C43:D44"/>
    <mergeCell ref="Q38:Q40"/>
    <mergeCell ref="B40:B41"/>
    <mergeCell ref="C40:D41"/>
    <mergeCell ref="E41:G44"/>
    <mergeCell ref="H41:H43"/>
    <mergeCell ref="Q30:Q32"/>
    <mergeCell ref="B32:B33"/>
    <mergeCell ref="C32:D33"/>
    <mergeCell ref="E33:G36"/>
    <mergeCell ref="H33:H35"/>
    <mergeCell ref="I33:I35"/>
    <mergeCell ref="J33:J36"/>
    <mergeCell ref="K33:L36"/>
    <mergeCell ref="M33:M36"/>
    <mergeCell ref="N33:N36"/>
    <mergeCell ref="J30:J32"/>
    <mergeCell ref="K30:L32"/>
    <mergeCell ref="M30:M32"/>
    <mergeCell ref="N30:N32"/>
    <mergeCell ref="O30:O32"/>
    <mergeCell ref="P30:P32"/>
    <mergeCell ref="B30:B31"/>
    <mergeCell ref="C30:D31"/>
    <mergeCell ref="E30:G32"/>
    <mergeCell ref="H30:H32"/>
    <mergeCell ref="I30:I32"/>
    <mergeCell ref="O25:O28"/>
    <mergeCell ref="P25:P28"/>
    <mergeCell ref="Q25:Q28"/>
    <mergeCell ref="C26:D26"/>
    <mergeCell ref="B27:B28"/>
    <mergeCell ref="C27:D28"/>
    <mergeCell ref="Q22:Q24"/>
    <mergeCell ref="B24:B25"/>
    <mergeCell ref="C24:D25"/>
    <mergeCell ref="E25:G28"/>
    <mergeCell ref="H25:H27"/>
    <mergeCell ref="I25:I27"/>
    <mergeCell ref="J25:J28"/>
    <mergeCell ref="K25:L28"/>
    <mergeCell ref="M25:M28"/>
    <mergeCell ref="N25:N28"/>
    <mergeCell ref="J22:J24"/>
    <mergeCell ref="K22:L24"/>
    <mergeCell ref="M22:M24"/>
    <mergeCell ref="N22:N24"/>
    <mergeCell ref="O22:O24"/>
    <mergeCell ref="P22:P24"/>
    <mergeCell ref="A22:A28"/>
    <mergeCell ref="B22:B23"/>
    <mergeCell ref="C22:D23"/>
    <mergeCell ref="E22:G24"/>
    <mergeCell ref="H22:H24"/>
    <mergeCell ref="I22:I24"/>
    <mergeCell ref="J17:J20"/>
    <mergeCell ref="K17:L20"/>
    <mergeCell ref="M17:M20"/>
    <mergeCell ref="J14:J16"/>
    <mergeCell ref="K14:L16"/>
    <mergeCell ref="M14:M16"/>
    <mergeCell ref="N14:N16"/>
    <mergeCell ref="O14:O16"/>
    <mergeCell ref="P14:P16"/>
    <mergeCell ref="Q14:Q16"/>
    <mergeCell ref="B16:B17"/>
    <mergeCell ref="C16:D17"/>
    <mergeCell ref="E17:G20"/>
    <mergeCell ref="H17:H19"/>
    <mergeCell ref="I17:I19"/>
    <mergeCell ref="Q17:Q20"/>
    <mergeCell ref="C18:D18"/>
    <mergeCell ref="B19:B20"/>
    <mergeCell ref="C19:D20"/>
    <mergeCell ref="N17:N20"/>
    <mergeCell ref="O17:O20"/>
    <mergeCell ref="P17:P20"/>
    <mergeCell ref="O6:O7"/>
    <mergeCell ref="P6:P7"/>
    <mergeCell ref="Q6:Q7"/>
    <mergeCell ref="B8:E9"/>
    <mergeCell ref="F8:H9"/>
    <mergeCell ref="I8:J9"/>
    <mergeCell ref="K8:L9"/>
    <mergeCell ref="M8:N9"/>
    <mergeCell ref="P8:P9"/>
    <mergeCell ref="Q8:Q9"/>
    <mergeCell ref="A4:L5"/>
    <mergeCell ref="B6:E7"/>
    <mergeCell ref="F6:H7"/>
    <mergeCell ref="I6:J7"/>
    <mergeCell ref="K6:L7"/>
    <mergeCell ref="M6:N7"/>
    <mergeCell ref="A46:A52"/>
    <mergeCell ref="B46:B47"/>
    <mergeCell ref="C46:D47"/>
    <mergeCell ref="E46:G48"/>
    <mergeCell ref="H46:H48"/>
    <mergeCell ref="I46:I48"/>
    <mergeCell ref="J46:J48"/>
    <mergeCell ref="K46:L48"/>
    <mergeCell ref="M46:M48"/>
    <mergeCell ref="N46:N48"/>
    <mergeCell ref="B12:G13"/>
    <mergeCell ref="H12:M13"/>
    <mergeCell ref="A14:A20"/>
    <mergeCell ref="B14:B15"/>
    <mergeCell ref="C14:D15"/>
    <mergeCell ref="E14:G16"/>
    <mergeCell ref="H14:H16"/>
    <mergeCell ref="I14:I16"/>
    <mergeCell ref="O46:O48"/>
    <mergeCell ref="P46:P48"/>
    <mergeCell ref="Q46:Q48"/>
    <mergeCell ref="B48:B49"/>
    <mergeCell ref="C48:D49"/>
    <mergeCell ref="E49:G52"/>
    <mergeCell ref="H49:H51"/>
    <mergeCell ref="I49:I51"/>
    <mergeCell ref="J49:J52"/>
    <mergeCell ref="K49:L52"/>
    <mergeCell ref="M49:M52"/>
    <mergeCell ref="N49:N52"/>
    <mergeCell ref="O49:O52"/>
    <mergeCell ref="P49:P52"/>
    <mergeCell ref="Q49:Q52"/>
    <mergeCell ref="C50:D50"/>
    <mergeCell ref="B51:B52"/>
    <mergeCell ref="C51:D52"/>
    <mergeCell ref="A54:A60"/>
    <mergeCell ref="B54:B55"/>
    <mergeCell ref="C54:D55"/>
    <mergeCell ref="E54:G56"/>
    <mergeCell ref="H54:H56"/>
    <mergeCell ref="I54:I56"/>
    <mergeCell ref="J54:J56"/>
    <mergeCell ref="K54:L56"/>
    <mergeCell ref="M54:M56"/>
    <mergeCell ref="N54:N56"/>
    <mergeCell ref="O54:O56"/>
    <mergeCell ref="P54:P56"/>
    <mergeCell ref="Q54:Q56"/>
    <mergeCell ref="B56:B57"/>
    <mergeCell ref="C56:D57"/>
    <mergeCell ref="E57:G60"/>
    <mergeCell ref="H57:H59"/>
    <mergeCell ref="I57:I59"/>
    <mergeCell ref="J57:J60"/>
    <mergeCell ref="K57:L60"/>
    <mergeCell ref="M57:M60"/>
    <mergeCell ref="N57:N60"/>
    <mergeCell ref="O57:O60"/>
    <mergeCell ref="P57:P60"/>
    <mergeCell ref="Q57:Q60"/>
    <mergeCell ref="C58:D58"/>
    <mergeCell ref="B59:B60"/>
    <mergeCell ref="C59:D60"/>
    <mergeCell ref="A62:A68"/>
    <mergeCell ref="B62:B63"/>
    <mergeCell ref="C62:D63"/>
    <mergeCell ref="E62:G64"/>
    <mergeCell ref="H62:H64"/>
    <mergeCell ref="I62:I64"/>
    <mergeCell ref="J62:J64"/>
    <mergeCell ref="K62:L64"/>
    <mergeCell ref="M62:M64"/>
    <mergeCell ref="N62:N64"/>
    <mergeCell ref="O62:O64"/>
    <mergeCell ref="P62:P64"/>
    <mergeCell ref="Q62:Q64"/>
    <mergeCell ref="B64:B65"/>
    <mergeCell ref="C64:D65"/>
    <mergeCell ref="E65:G68"/>
    <mergeCell ref="H65:H67"/>
    <mergeCell ref="I65:I67"/>
    <mergeCell ref="J65:J68"/>
    <mergeCell ref="K65:L68"/>
    <mergeCell ref="M65:M68"/>
    <mergeCell ref="N65:N68"/>
    <mergeCell ref="O65:O68"/>
    <mergeCell ref="P65:P68"/>
    <mergeCell ref="Q65:Q68"/>
    <mergeCell ref="C66:D66"/>
    <mergeCell ref="B67:B68"/>
    <mergeCell ref="C67:D68"/>
    <mergeCell ref="A70:A76"/>
    <mergeCell ref="B70:B71"/>
    <mergeCell ref="C70:D71"/>
    <mergeCell ref="E70:G72"/>
    <mergeCell ref="H70:H72"/>
    <mergeCell ref="I70:I72"/>
    <mergeCell ref="J70:J72"/>
    <mergeCell ref="K70:L72"/>
    <mergeCell ref="M70:M72"/>
    <mergeCell ref="N70:N72"/>
    <mergeCell ref="O70:O72"/>
    <mergeCell ref="P70:P72"/>
    <mergeCell ref="Q70:Q72"/>
    <mergeCell ref="B72:B73"/>
    <mergeCell ref="C72:D73"/>
    <mergeCell ref="E73:G76"/>
    <mergeCell ref="H73:H75"/>
    <mergeCell ref="I73:I75"/>
    <mergeCell ref="J73:J76"/>
    <mergeCell ref="K73:L76"/>
    <mergeCell ref="M73:M76"/>
    <mergeCell ref="N73:N76"/>
    <mergeCell ref="O73:O76"/>
    <mergeCell ref="P73:P76"/>
    <mergeCell ref="Q73:Q76"/>
    <mergeCell ref="C74:D74"/>
    <mergeCell ref="B75:B76"/>
    <mergeCell ref="C75:D76"/>
    <mergeCell ref="A78:A84"/>
    <mergeCell ref="B78:B79"/>
    <mergeCell ref="C78:D79"/>
    <mergeCell ref="E78:G80"/>
    <mergeCell ref="H78:H80"/>
    <mergeCell ref="I78:I80"/>
    <mergeCell ref="J78:J80"/>
    <mergeCell ref="K78:L80"/>
    <mergeCell ref="M78:M80"/>
    <mergeCell ref="N78:N80"/>
    <mergeCell ref="O78:O80"/>
    <mergeCell ref="P78:P80"/>
    <mergeCell ref="Q78:Q80"/>
    <mergeCell ref="B80:B81"/>
    <mergeCell ref="C80:D81"/>
    <mergeCell ref="E81:G84"/>
    <mergeCell ref="H81:H83"/>
    <mergeCell ref="I81:I83"/>
    <mergeCell ref="J81:J84"/>
    <mergeCell ref="K81:L84"/>
    <mergeCell ref="M81:M84"/>
    <mergeCell ref="N81:N84"/>
    <mergeCell ref="O81:O84"/>
    <mergeCell ref="P81:P84"/>
    <mergeCell ref="Q81:Q84"/>
    <mergeCell ref="C82:D82"/>
    <mergeCell ref="B83:B84"/>
    <mergeCell ref="C83:D84"/>
    <mergeCell ref="A86:A92"/>
    <mergeCell ref="B86:B87"/>
    <mergeCell ref="C86:D87"/>
    <mergeCell ref="E86:G88"/>
    <mergeCell ref="H86:H88"/>
    <mergeCell ref="I86:I88"/>
    <mergeCell ref="J86:J88"/>
    <mergeCell ref="K86:L88"/>
    <mergeCell ref="M86:M88"/>
    <mergeCell ref="N86:N88"/>
    <mergeCell ref="O86:O88"/>
    <mergeCell ref="P86:P88"/>
    <mergeCell ref="Q86:Q88"/>
    <mergeCell ref="B88:B89"/>
    <mergeCell ref="C88:D89"/>
    <mergeCell ref="E89:G92"/>
    <mergeCell ref="H89:H91"/>
    <mergeCell ref="I89:I91"/>
    <mergeCell ref="J89:J92"/>
    <mergeCell ref="K89:L92"/>
    <mergeCell ref="M89:M92"/>
    <mergeCell ref="N89:N92"/>
    <mergeCell ref="O89:O92"/>
    <mergeCell ref="P89:P92"/>
    <mergeCell ref="Q89:Q92"/>
    <mergeCell ref="C90:D90"/>
    <mergeCell ref="B91:B92"/>
    <mergeCell ref="C91:D92"/>
    <mergeCell ref="A94:A100"/>
    <mergeCell ref="B94:B95"/>
    <mergeCell ref="C94:D95"/>
    <mergeCell ref="E94:G96"/>
    <mergeCell ref="H94:H96"/>
    <mergeCell ref="I94:I96"/>
    <mergeCell ref="J94:J96"/>
    <mergeCell ref="K94:L96"/>
    <mergeCell ref="M94:M96"/>
    <mergeCell ref="N94:N96"/>
    <mergeCell ref="O94:O96"/>
    <mergeCell ref="P94:P96"/>
    <mergeCell ref="Q94:Q96"/>
    <mergeCell ref="B96:B97"/>
    <mergeCell ref="C96:D97"/>
    <mergeCell ref="E97:G100"/>
    <mergeCell ref="H97:H99"/>
    <mergeCell ref="I97:I99"/>
    <mergeCell ref="J97:J100"/>
    <mergeCell ref="K97:L100"/>
    <mergeCell ref="M97:M100"/>
    <mergeCell ref="N97:N100"/>
    <mergeCell ref="O97:O100"/>
    <mergeCell ref="P97:P100"/>
    <mergeCell ref="Q97:Q100"/>
    <mergeCell ref="C98:D98"/>
    <mergeCell ref="B99:B100"/>
    <mergeCell ref="C99:D100"/>
    <mergeCell ref="A102:A108"/>
    <mergeCell ref="B102:B103"/>
    <mergeCell ref="C102:D103"/>
    <mergeCell ref="E102:G104"/>
    <mergeCell ref="H102:H104"/>
    <mergeCell ref="I102:I104"/>
    <mergeCell ref="J102:J104"/>
    <mergeCell ref="K102:L104"/>
    <mergeCell ref="M102:M104"/>
    <mergeCell ref="N102:N104"/>
    <mergeCell ref="O102:O104"/>
    <mergeCell ref="P102:P104"/>
    <mergeCell ref="Q102:Q104"/>
    <mergeCell ref="B104:B105"/>
    <mergeCell ref="C104:D105"/>
    <mergeCell ref="E105:G108"/>
    <mergeCell ref="H105:H107"/>
    <mergeCell ref="I105:I107"/>
    <mergeCell ref="J105:J108"/>
    <mergeCell ref="K105:L108"/>
    <mergeCell ref="M105:M108"/>
    <mergeCell ref="N105:N108"/>
    <mergeCell ref="O105:O108"/>
    <mergeCell ref="P105:P108"/>
    <mergeCell ref="Q105:Q108"/>
    <mergeCell ref="C106:D106"/>
    <mergeCell ref="B107:B108"/>
    <mergeCell ref="C107:D108"/>
    <mergeCell ref="A110:A116"/>
    <mergeCell ref="B110:B111"/>
    <mergeCell ref="C110:D111"/>
    <mergeCell ref="E110:G112"/>
    <mergeCell ref="H110:H112"/>
    <mergeCell ref="I110:I112"/>
    <mergeCell ref="J110:J112"/>
    <mergeCell ref="K110:L112"/>
    <mergeCell ref="M110:M112"/>
    <mergeCell ref="N110:N112"/>
    <mergeCell ref="O110:O112"/>
    <mergeCell ref="P110:P112"/>
    <mergeCell ref="Q110:Q112"/>
    <mergeCell ref="B112:B113"/>
    <mergeCell ref="C112:D113"/>
    <mergeCell ref="E113:G116"/>
    <mergeCell ref="H113:H115"/>
    <mergeCell ref="I113:I115"/>
    <mergeCell ref="J113:J116"/>
    <mergeCell ref="K113:L116"/>
    <mergeCell ref="M113:M116"/>
    <mergeCell ref="N113:N116"/>
    <mergeCell ref="O113:O116"/>
    <mergeCell ref="P113:P116"/>
    <mergeCell ref="Q113:Q116"/>
    <mergeCell ref="C114:D114"/>
    <mergeCell ref="B115:B116"/>
    <mergeCell ref="C115:D116"/>
    <mergeCell ref="A118:A124"/>
    <mergeCell ref="B118:B119"/>
    <mergeCell ref="C118:D119"/>
    <mergeCell ref="E118:G120"/>
    <mergeCell ref="H118:H120"/>
    <mergeCell ref="I118:I120"/>
    <mergeCell ref="J118:J120"/>
    <mergeCell ref="K118:L120"/>
    <mergeCell ref="M118:M120"/>
    <mergeCell ref="N118:N120"/>
    <mergeCell ref="O118:O120"/>
    <mergeCell ref="P118:P120"/>
    <mergeCell ref="Q118:Q120"/>
    <mergeCell ref="B120:B121"/>
    <mergeCell ref="C120:D121"/>
    <mergeCell ref="E121:G124"/>
    <mergeCell ref="H121:H123"/>
    <mergeCell ref="I121:I123"/>
    <mergeCell ref="J121:J124"/>
    <mergeCell ref="K121:L124"/>
    <mergeCell ref="M121:M124"/>
    <mergeCell ref="N121:N124"/>
    <mergeCell ref="O121:O124"/>
    <mergeCell ref="P121:P124"/>
    <mergeCell ref="Q121:Q124"/>
    <mergeCell ref="C122:D122"/>
    <mergeCell ref="B123:B124"/>
    <mergeCell ref="C123:D124"/>
    <mergeCell ref="A126:A132"/>
    <mergeCell ref="B126:B127"/>
    <mergeCell ref="C126:D127"/>
    <mergeCell ref="E126:G128"/>
    <mergeCell ref="H126:H128"/>
    <mergeCell ref="I126:I128"/>
    <mergeCell ref="J126:J128"/>
    <mergeCell ref="K126:L128"/>
    <mergeCell ref="M126:M128"/>
    <mergeCell ref="N126:N128"/>
    <mergeCell ref="O126:O128"/>
    <mergeCell ref="P126:P128"/>
    <mergeCell ref="Q126:Q128"/>
    <mergeCell ref="B128:B129"/>
    <mergeCell ref="C128:D129"/>
    <mergeCell ref="E129:G132"/>
    <mergeCell ref="H129:H131"/>
    <mergeCell ref="I129:I131"/>
    <mergeCell ref="J129:J132"/>
    <mergeCell ref="K129:L132"/>
    <mergeCell ref="M129:M132"/>
    <mergeCell ref="N129:N132"/>
    <mergeCell ref="O129:O132"/>
    <mergeCell ref="P129:P132"/>
    <mergeCell ref="Q129:Q132"/>
    <mergeCell ref="C130:D130"/>
    <mergeCell ref="B131:B132"/>
    <mergeCell ref="C131:D132"/>
    <mergeCell ref="A134:A140"/>
    <mergeCell ref="B134:B135"/>
    <mergeCell ref="C134:D135"/>
    <mergeCell ref="E134:G136"/>
    <mergeCell ref="H134:H136"/>
    <mergeCell ref="I134:I136"/>
    <mergeCell ref="J134:J136"/>
    <mergeCell ref="K134:L136"/>
    <mergeCell ref="M134:M136"/>
    <mergeCell ref="N134:N136"/>
    <mergeCell ref="O134:O136"/>
    <mergeCell ref="P134:P136"/>
    <mergeCell ref="Q134:Q136"/>
    <mergeCell ref="B136:B137"/>
    <mergeCell ref="C136:D137"/>
    <mergeCell ref="E137:G140"/>
    <mergeCell ref="H137:H139"/>
    <mergeCell ref="I137:I139"/>
    <mergeCell ref="J137:J140"/>
    <mergeCell ref="K137:L140"/>
    <mergeCell ref="M137:M140"/>
    <mergeCell ref="N137:N140"/>
    <mergeCell ref="O137:O140"/>
    <mergeCell ref="P137:P140"/>
    <mergeCell ref="Q137:Q140"/>
    <mergeCell ref="C138:D138"/>
    <mergeCell ref="B139:B140"/>
    <mergeCell ref="C139:D140"/>
    <mergeCell ref="A142:A148"/>
    <mergeCell ref="B142:B143"/>
    <mergeCell ref="C142:D143"/>
    <mergeCell ref="E142:G144"/>
    <mergeCell ref="H142:H144"/>
    <mergeCell ref="I142:I144"/>
    <mergeCell ref="J142:J144"/>
    <mergeCell ref="K142:L144"/>
    <mergeCell ref="M142:M144"/>
    <mergeCell ref="N142:N144"/>
    <mergeCell ref="O142:O144"/>
    <mergeCell ref="P142:P144"/>
    <mergeCell ref="Q142:Q144"/>
    <mergeCell ref="B144:B145"/>
    <mergeCell ref="C144:D145"/>
    <mergeCell ref="E145:G148"/>
    <mergeCell ref="H145:H147"/>
    <mergeCell ref="I145:I147"/>
    <mergeCell ref="J145:J148"/>
    <mergeCell ref="K145:L148"/>
    <mergeCell ref="M145:M148"/>
    <mergeCell ref="N145:N148"/>
    <mergeCell ref="O145:O148"/>
    <mergeCell ref="P145:P148"/>
    <mergeCell ref="Q145:Q148"/>
    <mergeCell ref="C146:D146"/>
    <mergeCell ref="B147:B148"/>
    <mergeCell ref="C147:D148"/>
    <mergeCell ref="A150:A156"/>
    <mergeCell ref="B150:B151"/>
    <mergeCell ref="C150:D151"/>
    <mergeCell ref="E150:G152"/>
    <mergeCell ref="H150:H152"/>
    <mergeCell ref="I150:I152"/>
    <mergeCell ref="J150:J152"/>
    <mergeCell ref="K150:L152"/>
    <mergeCell ref="M150:M152"/>
    <mergeCell ref="N150:N152"/>
    <mergeCell ref="O150:O152"/>
    <mergeCell ref="P150:P152"/>
    <mergeCell ref="Q150:Q152"/>
    <mergeCell ref="B152:B153"/>
    <mergeCell ref="C152:D153"/>
    <mergeCell ref="E153:G156"/>
    <mergeCell ref="H153:H155"/>
    <mergeCell ref="I153:I155"/>
    <mergeCell ref="J153:J156"/>
    <mergeCell ref="K153:L156"/>
    <mergeCell ref="M153:M156"/>
    <mergeCell ref="N153:N156"/>
    <mergeCell ref="O153:O156"/>
    <mergeCell ref="P153:P156"/>
    <mergeCell ref="Q153:Q156"/>
    <mergeCell ref="C154:D154"/>
    <mergeCell ref="B155:B156"/>
    <mergeCell ref="C155:D156"/>
    <mergeCell ref="A158:A164"/>
    <mergeCell ref="B158:B159"/>
    <mergeCell ref="C158:D159"/>
    <mergeCell ref="E158:G160"/>
    <mergeCell ref="H158:H160"/>
    <mergeCell ref="I158:I160"/>
    <mergeCell ref="J158:J160"/>
    <mergeCell ref="K158:L160"/>
    <mergeCell ref="M158:M160"/>
    <mergeCell ref="N158:N160"/>
    <mergeCell ref="O158:O160"/>
    <mergeCell ref="P158:P160"/>
    <mergeCell ref="Q158:Q160"/>
    <mergeCell ref="B160:B161"/>
    <mergeCell ref="C160:D161"/>
    <mergeCell ref="E161:G164"/>
    <mergeCell ref="H161:H163"/>
    <mergeCell ref="I161:I163"/>
    <mergeCell ref="J161:J164"/>
    <mergeCell ref="K161:L164"/>
    <mergeCell ref="M161:M164"/>
    <mergeCell ref="N161:N164"/>
    <mergeCell ref="O161:O164"/>
    <mergeCell ref="P161:P164"/>
    <mergeCell ref="Q161:Q164"/>
    <mergeCell ref="C162:D162"/>
    <mergeCell ref="B163:B164"/>
    <mergeCell ref="C163:D164"/>
    <mergeCell ref="A166:A172"/>
    <mergeCell ref="B166:B167"/>
    <mergeCell ref="C166:D167"/>
    <mergeCell ref="E166:G168"/>
    <mergeCell ref="H166:H168"/>
    <mergeCell ref="I166:I168"/>
    <mergeCell ref="J166:J168"/>
    <mergeCell ref="K166:L168"/>
    <mergeCell ref="M166:M168"/>
    <mergeCell ref="N166:N168"/>
    <mergeCell ref="O166:O168"/>
    <mergeCell ref="P166:P168"/>
    <mergeCell ref="Q166:Q168"/>
    <mergeCell ref="B168:B169"/>
    <mergeCell ref="C168:D169"/>
    <mergeCell ref="E169:G172"/>
    <mergeCell ref="H169:H171"/>
    <mergeCell ref="I169:I171"/>
    <mergeCell ref="J169:J172"/>
    <mergeCell ref="K169:L172"/>
    <mergeCell ref="M169:M172"/>
    <mergeCell ref="N169:N172"/>
    <mergeCell ref="O169:O172"/>
    <mergeCell ref="P169:P172"/>
    <mergeCell ref="Q169:Q172"/>
    <mergeCell ref="C170:D170"/>
    <mergeCell ref="B171:B172"/>
    <mergeCell ref="C171:D172"/>
    <mergeCell ref="A174:A180"/>
    <mergeCell ref="B174:B175"/>
    <mergeCell ref="C174:D175"/>
    <mergeCell ref="E174:G176"/>
    <mergeCell ref="H174:H176"/>
    <mergeCell ref="I174:I176"/>
    <mergeCell ref="J174:J176"/>
    <mergeCell ref="K174:L176"/>
    <mergeCell ref="M174:M176"/>
    <mergeCell ref="N174:N176"/>
    <mergeCell ref="O174:O176"/>
    <mergeCell ref="P174:P176"/>
    <mergeCell ref="Q174:Q176"/>
    <mergeCell ref="B176:B177"/>
    <mergeCell ref="C176:D177"/>
    <mergeCell ref="E177:G180"/>
    <mergeCell ref="H177:H179"/>
    <mergeCell ref="I177:I179"/>
    <mergeCell ref="J177:J180"/>
    <mergeCell ref="K177:L180"/>
    <mergeCell ref="M177:M180"/>
    <mergeCell ref="N177:N180"/>
    <mergeCell ref="O177:O180"/>
    <mergeCell ref="P177:P180"/>
    <mergeCell ref="Q177:Q180"/>
    <mergeCell ref="C178:D178"/>
    <mergeCell ref="B179:B180"/>
    <mergeCell ref="C179:D180"/>
    <mergeCell ref="A182:A188"/>
    <mergeCell ref="B182:B183"/>
    <mergeCell ref="C182:D183"/>
    <mergeCell ref="E182:G184"/>
    <mergeCell ref="H182:H184"/>
    <mergeCell ref="I182:I184"/>
    <mergeCell ref="J182:J184"/>
    <mergeCell ref="K182:L184"/>
    <mergeCell ref="M182:M184"/>
    <mergeCell ref="N182:N184"/>
    <mergeCell ref="O182:O184"/>
    <mergeCell ref="P182:P184"/>
    <mergeCell ref="Q182:Q184"/>
    <mergeCell ref="B184:B185"/>
    <mergeCell ref="C184:D185"/>
    <mergeCell ref="E185:G188"/>
    <mergeCell ref="H185:H187"/>
    <mergeCell ref="I185:I187"/>
    <mergeCell ref="J185:J188"/>
    <mergeCell ref="K185:L188"/>
    <mergeCell ref="M185:M188"/>
    <mergeCell ref="N185:N188"/>
    <mergeCell ref="O185:O188"/>
    <mergeCell ref="P185:P188"/>
    <mergeCell ref="Q185:Q188"/>
    <mergeCell ref="C186:D186"/>
    <mergeCell ref="B187:B188"/>
    <mergeCell ref="C187:D188"/>
    <mergeCell ref="A190:A196"/>
    <mergeCell ref="B190:B191"/>
    <mergeCell ref="C190:D191"/>
    <mergeCell ref="E190:G192"/>
    <mergeCell ref="H190:H192"/>
    <mergeCell ref="I190:I192"/>
    <mergeCell ref="J190:J192"/>
    <mergeCell ref="K190:L192"/>
    <mergeCell ref="M190:M192"/>
    <mergeCell ref="N190:N192"/>
    <mergeCell ref="O190:O192"/>
    <mergeCell ref="P190:P192"/>
    <mergeCell ref="Q190:Q192"/>
    <mergeCell ref="B192:B193"/>
    <mergeCell ref="C192:D193"/>
    <mergeCell ref="E193:G196"/>
    <mergeCell ref="H193:H195"/>
    <mergeCell ref="I193:I195"/>
    <mergeCell ref="J193:J196"/>
    <mergeCell ref="K193:L196"/>
    <mergeCell ref="M193:M196"/>
    <mergeCell ref="N193:N196"/>
    <mergeCell ref="O193:O196"/>
    <mergeCell ref="P193:P196"/>
    <mergeCell ref="Q193:Q196"/>
    <mergeCell ref="C194:D194"/>
    <mergeCell ref="B195:B196"/>
    <mergeCell ref="C195:D196"/>
    <mergeCell ref="A198:A204"/>
    <mergeCell ref="B198:B199"/>
    <mergeCell ref="C198:D199"/>
    <mergeCell ref="E198:G200"/>
    <mergeCell ref="H198:H200"/>
    <mergeCell ref="I198:I200"/>
    <mergeCell ref="J198:J200"/>
    <mergeCell ref="K198:L200"/>
    <mergeCell ref="M198:M200"/>
    <mergeCell ref="N198:N200"/>
    <mergeCell ref="O198:O200"/>
    <mergeCell ref="P198:P200"/>
    <mergeCell ref="Q198:Q200"/>
    <mergeCell ref="B200:B201"/>
    <mergeCell ref="C200:D201"/>
    <mergeCell ref="E201:G204"/>
    <mergeCell ref="H201:H203"/>
    <mergeCell ref="I201:I203"/>
    <mergeCell ref="J201:J204"/>
    <mergeCell ref="K201:L204"/>
    <mergeCell ref="M201:M204"/>
    <mergeCell ref="N201:N204"/>
    <mergeCell ref="O201:O204"/>
    <mergeCell ref="P201:P204"/>
    <mergeCell ref="Q201:Q204"/>
    <mergeCell ref="C202:D202"/>
    <mergeCell ref="B203:B204"/>
    <mergeCell ref="C203:D204"/>
    <mergeCell ref="A206:A212"/>
    <mergeCell ref="B206:B207"/>
    <mergeCell ref="C206:D207"/>
    <mergeCell ref="E206:G208"/>
    <mergeCell ref="H206:H208"/>
    <mergeCell ref="I206:I208"/>
    <mergeCell ref="J206:J208"/>
    <mergeCell ref="K206:L208"/>
    <mergeCell ref="M206:M208"/>
    <mergeCell ref="N206:N208"/>
    <mergeCell ref="O206:O208"/>
    <mergeCell ref="P206:P208"/>
    <mergeCell ref="Q206:Q208"/>
    <mergeCell ref="B208:B209"/>
    <mergeCell ref="C208:D209"/>
    <mergeCell ref="E209:G212"/>
    <mergeCell ref="H209:H211"/>
    <mergeCell ref="I209:I211"/>
    <mergeCell ref="J209:J212"/>
    <mergeCell ref="K209:L212"/>
    <mergeCell ref="M209:M212"/>
    <mergeCell ref="N209:N212"/>
    <mergeCell ref="O209:O212"/>
    <mergeCell ref="P209:P212"/>
    <mergeCell ref="Q209:Q212"/>
    <mergeCell ref="C210:D210"/>
    <mergeCell ref="B211:B212"/>
    <mergeCell ref="C211:D212"/>
  </mergeCells>
  <phoneticPr fontId="1"/>
  <dataValidations count="2">
    <dataValidation type="list" allowBlank="1" showInputMessage="1" showErrorMessage="1" sqref="N17:N20 N33:N36 N25:N28 N41:N44 N57:N60 N49:N52 N65:N68 N81:N84 N73:N76 N89:N92 N105:N108 N97:N100 N113:N116 N129:N132 N121:N124 N137:N140 N153:N156 N145:N148 N161:N164 N177:N180 N169:N172 N185:N188 N201:N204 N193:N196 N209:N212">
      <formula1>$T$1:$T$3</formula1>
    </dataValidation>
    <dataValidation type="list" allowBlank="1" showInputMessage="1" showErrorMessage="1" sqref="H20 H36 H28 H44 H60 H52 H68 H84 H76 H92 H108 H100 H116 H132 H124 H140 H156 H148 H164 H180 H172 H188 H204 H196 H212">
      <formula1>$S$1:$S$3</formula1>
    </dataValidation>
  </dataValidations>
  <pageMargins left="0.7" right="0.7" top="0.75" bottom="0.75" header="0.3" footer="0.3"/>
  <pageSetup paperSize="9" scale="28" orientation="portrait" r:id="rId1"/>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view="pageBreakPreview" zoomScale="55" zoomScaleNormal="100" zoomScaleSheetLayoutView="55" workbookViewId="0">
      <selection activeCell="W20" sqref="W20:X20"/>
    </sheetView>
  </sheetViews>
  <sheetFormatPr defaultRowHeight="18.75" x14ac:dyDescent="0.4"/>
  <cols>
    <col min="1" max="1" width="3.75" customWidth="1"/>
    <col min="2" max="2" width="16.25" customWidth="1"/>
    <col min="3" max="3" width="13.75" customWidth="1"/>
    <col min="4" max="4" width="23.25" customWidth="1"/>
    <col min="5" max="5" width="3.375" customWidth="1"/>
    <col min="6" max="7" width="18.75" customWidth="1"/>
    <col min="8" max="8" width="21.5" customWidth="1"/>
    <col min="9" max="10" width="21.625" customWidth="1"/>
    <col min="11" max="11" width="19.125" customWidth="1"/>
    <col min="12" max="12" width="18.875" customWidth="1"/>
    <col min="13" max="14" width="16.25" customWidth="1"/>
    <col min="15" max="16" width="19.75" bestFit="1" customWidth="1"/>
    <col min="17" max="17" width="19.625" customWidth="1"/>
    <col min="19" max="20" width="0" hidden="1" customWidth="1"/>
  </cols>
  <sheetData>
    <row r="1" spans="1:20" x14ac:dyDescent="0.4">
      <c r="A1" s="195"/>
      <c r="B1" s="195"/>
      <c r="C1" s="195"/>
      <c r="D1" s="195"/>
      <c r="E1" s="195"/>
      <c r="F1" s="195"/>
      <c r="G1" s="195"/>
      <c r="H1" s="195"/>
      <c r="I1" s="195"/>
      <c r="J1" s="195"/>
      <c r="K1" s="195"/>
      <c r="L1" s="195"/>
      <c r="M1" s="195"/>
      <c r="N1" s="195"/>
      <c r="O1" s="195"/>
      <c r="P1" s="195"/>
      <c r="Q1" s="195"/>
      <c r="S1" t="s">
        <v>188</v>
      </c>
      <c r="T1" t="s">
        <v>190</v>
      </c>
    </row>
    <row r="2" spans="1:20" x14ac:dyDescent="0.4">
      <c r="A2" s="195"/>
      <c r="B2" s="202" t="s">
        <v>149</v>
      </c>
      <c r="C2" s="202"/>
      <c r="D2" s="202"/>
      <c r="E2" s="195"/>
      <c r="F2" s="195"/>
      <c r="G2" s="195"/>
      <c r="H2" s="195"/>
      <c r="I2" s="195"/>
      <c r="J2" s="195"/>
      <c r="K2" s="195"/>
      <c r="L2" s="195"/>
      <c r="M2" s="195"/>
      <c r="N2" s="195"/>
      <c r="O2" s="195"/>
      <c r="P2" s="195"/>
      <c r="Q2" s="195"/>
      <c r="S2" t="s">
        <v>187</v>
      </c>
      <c r="T2" t="s">
        <v>191</v>
      </c>
    </row>
    <row r="3" spans="1:20" x14ac:dyDescent="0.4">
      <c r="A3" s="195"/>
      <c r="B3" s="195"/>
      <c r="C3" s="195"/>
      <c r="D3" s="195"/>
      <c r="E3" s="195"/>
      <c r="F3" s="195"/>
      <c r="G3" s="195"/>
      <c r="H3" s="195"/>
      <c r="I3" s="195"/>
      <c r="J3" s="195"/>
      <c r="K3" s="195"/>
      <c r="L3" s="195"/>
      <c r="M3" s="195"/>
      <c r="N3" s="195"/>
      <c r="O3" s="195"/>
      <c r="P3" s="195"/>
      <c r="Q3" s="195"/>
      <c r="S3" t="s">
        <v>186</v>
      </c>
      <c r="T3" t="s">
        <v>192</v>
      </c>
    </row>
    <row r="4" spans="1:20" ht="18" customHeight="1" x14ac:dyDescent="0.4">
      <c r="A4" s="1097" t="s">
        <v>133</v>
      </c>
      <c r="B4" s="1098"/>
      <c r="C4" s="1098"/>
      <c r="D4" s="1098"/>
      <c r="E4" s="1098"/>
      <c r="F4" s="1098"/>
      <c r="G4" s="1098"/>
      <c r="H4" s="1098"/>
      <c r="I4" s="1098"/>
      <c r="J4" s="1098"/>
      <c r="K4" s="1098"/>
      <c r="L4" s="1098"/>
      <c r="M4" s="195"/>
      <c r="N4" s="195"/>
      <c r="O4" s="195"/>
      <c r="P4" s="195"/>
      <c r="Q4" s="195"/>
    </row>
    <row r="5" spans="1:20" ht="18.600000000000001" customHeight="1" thickBot="1" x14ac:dyDescent="0.45">
      <c r="A5" s="1099"/>
      <c r="B5" s="1100"/>
      <c r="C5" s="1100"/>
      <c r="D5" s="1100"/>
      <c r="E5" s="1100"/>
      <c r="F5" s="1100"/>
      <c r="G5" s="1100"/>
      <c r="H5" s="1100"/>
      <c r="I5" s="1100"/>
      <c r="J5" s="1100"/>
      <c r="K5" s="1100"/>
      <c r="L5" s="1100"/>
      <c r="M5" s="195"/>
      <c r="N5" s="195"/>
      <c r="O5" s="195"/>
      <c r="P5" s="195"/>
      <c r="Q5" s="195"/>
    </row>
    <row r="6" spans="1:20" ht="18" customHeight="1" thickBot="1" x14ac:dyDescent="0.45">
      <c r="A6" s="1101"/>
      <c r="B6" s="1102" t="s">
        <v>197</v>
      </c>
      <c r="C6" s="1103"/>
      <c r="D6" s="1103"/>
      <c r="E6" s="1104"/>
      <c r="F6" s="1105" t="s">
        <v>151</v>
      </c>
      <c r="G6" s="1106"/>
      <c r="H6" s="1106"/>
      <c r="I6" s="1198" t="s">
        <v>180</v>
      </c>
      <c r="J6" s="1199"/>
      <c r="K6" s="1198" t="s">
        <v>193</v>
      </c>
      <c r="L6" s="1199"/>
      <c r="M6" s="1198" t="s">
        <v>185</v>
      </c>
      <c r="N6" s="1199"/>
      <c r="O6" s="1107"/>
      <c r="P6" s="1200" t="s">
        <v>195</v>
      </c>
      <c r="Q6" s="1201" t="s">
        <v>196</v>
      </c>
    </row>
    <row r="7" spans="1:20" ht="36.6" customHeight="1" thickBot="1" x14ac:dyDescent="0.45">
      <c r="A7" s="1101"/>
      <c r="B7" s="1108"/>
      <c r="C7" s="1109"/>
      <c r="D7" s="1109"/>
      <c r="E7" s="1110"/>
      <c r="F7" s="1108"/>
      <c r="G7" s="1109"/>
      <c r="H7" s="1109"/>
      <c r="I7" s="1199"/>
      <c r="J7" s="1199"/>
      <c r="K7" s="1199"/>
      <c r="L7" s="1199"/>
      <c r="M7" s="1199"/>
      <c r="N7" s="1199"/>
      <c r="O7" s="1107"/>
      <c r="P7" s="1202"/>
      <c r="Q7" s="1202"/>
    </row>
    <row r="8" spans="1:20" ht="21" customHeight="1" thickBot="1" x14ac:dyDescent="0.45">
      <c r="A8" s="1101"/>
      <c r="B8" s="1209">
        <f>IF(E17+E25+E33+E41=0,"",E17+E25+E33+E41)</f>
        <v>2627200000</v>
      </c>
      <c r="C8" s="1210"/>
      <c r="D8" s="1210"/>
      <c r="E8" s="1211"/>
      <c r="F8" s="1111">
        <f>IF(K17+K25+K33+K41=0,"",K17+K25+K33+K41)</f>
        <v>1968480000</v>
      </c>
      <c r="G8" s="1112"/>
      <c r="H8" s="1112"/>
      <c r="I8" s="1195">
        <f>O17+O25+O33+O41</f>
        <v>2597440000</v>
      </c>
      <c r="J8" s="1195"/>
      <c r="K8" s="1195">
        <f>P17+P25+P33+P41</f>
        <v>178240000</v>
      </c>
      <c r="L8" s="1195"/>
      <c r="M8" s="1195">
        <f>Q17+Q25+Q33+Q41</f>
        <v>0</v>
      </c>
      <c r="N8" s="1195"/>
      <c r="O8" s="1168"/>
      <c r="P8" s="1179">
        <v>2400000000</v>
      </c>
      <c r="Q8" s="1179">
        <v>12000000000</v>
      </c>
    </row>
    <row r="9" spans="1:20" ht="18.600000000000001" customHeight="1" thickBot="1" x14ac:dyDescent="0.45">
      <c r="A9" s="1113"/>
      <c r="B9" s="1212"/>
      <c r="C9" s="1213"/>
      <c r="D9" s="1213"/>
      <c r="E9" s="1214"/>
      <c r="F9" s="1117"/>
      <c r="G9" s="1118"/>
      <c r="H9" s="1118"/>
      <c r="I9" s="1195"/>
      <c r="J9" s="1195"/>
      <c r="K9" s="1195"/>
      <c r="L9" s="1195"/>
      <c r="M9" s="1195"/>
      <c r="N9" s="1195"/>
      <c r="O9" s="1168"/>
      <c r="P9" s="1194"/>
      <c r="Q9" s="1194"/>
    </row>
    <row r="10" spans="1:20" ht="18.600000000000001" customHeight="1" x14ac:dyDescent="0.4">
      <c r="A10" s="1119"/>
      <c r="B10" s="1120"/>
      <c r="C10" s="1120"/>
      <c r="D10" s="1120"/>
      <c r="E10" s="1120"/>
      <c r="F10" s="1121"/>
      <c r="G10" s="1121"/>
      <c r="H10" s="1121"/>
      <c r="I10" s="1196"/>
      <c r="J10" s="1196"/>
      <c r="K10" s="1196"/>
      <c r="L10" s="1196"/>
      <c r="M10" s="1196"/>
      <c r="N10" s="1196"/>
      <c r="O10" s="1168"/>
      <c r="P10" s="1197"/>
      <c r="Q10" s="1197"/>
    </row>
    <row r="11" spans="1:20" ht="18.600000000000001" customHeight="1" thickBot="1" x14ac:dyDescent="0.45">
      <c r="A11" s="1119"/>
      <c r="B11" s="1122" t="s">
        <v>210</v>
      </c>
      <c r="C11" s="1123"/>
      <c r="D11" s="1123"/>
      <c r="E11" s="1123"/>
      <c r="F11" s="1123"/>
      <c r="G11" s="195"/>
      <c r="H11" s="195"/>
      <c r="I11" s="195"/>
      <c r="J11" s="195"/>
      <c r="K11" s="195"/>
      <c r="L11" s="195"/>
      <c r="M11" s="195"/>
      <c r="N11" s="195"/>
      <c r="O11" s="195"/>
      <c r="P11" s="195"/>
      <c r="Q11" s="195"/>
    </row>
    <row r="12" spans="1:20" ht="18" customHeight="1" x14ac:dyDescent="0.4">
      <c r="A12" s="1124"/>
      <c r="B12" s="1125" t="s">
        <v>152</v>
      </c>
      <c r="C12" s="1126"/>
      <c r="D12" s="1126"/>
      <c r="E12" s="1126"/>
      <c r="F12" s="1126"/>
      <c r="G12" s="1127"/>
      <c r="H12" s="1128" t="s">
        <v>154</v>
      </c>
      <c r="I12" s="1129"/>
      <c r="J12" s="1129"/>
      <c r="K12" s="1129"/>
      <c r="L12" s="1129"/>
      <c r="M12" s="1129"/>
      <c r="N12" s="195"/>
      <c r="O12" s="195"/>
      <c r="P12" s="195"/>
      <c r="Q12" s="195"/>
    </row>
    <row r="13" spans="1:20" ht="18" customHeight="1" thickBot="1" x14ac:dyDescent="0.45">
      <c r="A13" s="1130"/>
      <c r="B13" s="1131"/>
      <c r="C13" s="1132"/>
      <c r="D13" s="1132"/>
      <c r="E13" s="1132"/>
      <c r="F13" s="1132"/>
      <c r="G13" s="1133"/>
      <c r="H13" s="1131"/>
      <c r="I13" s="1132"/>
      <c r="J13" s="1132"/>
      <c r="K13" s="1132"/>
      <c r="L13" s="1132"/>
      <c r="M13" s="1132"/>
      <c r="N13" s="195"/>
      <c r="O13" s="195"/>
      <c r="P13" s="195"/>
      <c r="Q13" s="195"/>
    </row>
    <row r="14" spans="1:20" ht="18.600000000000001" customHeight="1" thickBot="1" x14ac:dyDescent="0.45">
      <c r="A14" s="1134"/>
      <c r="B14" s="1135" t="s">
        <v>130</v>
      </c>
      <c r="C14" s="1136" t="str">
        <f>'【一律用】対象店舗数 (記載例) '!E13</f>
        <v>12/11～12/24</v>
      </c>
      <c r="D14" s="1137"/>
      <c r="E14" s="1138" t="s">
        <v>197</v>
      </c>
      <c r="F14" s="859"/>
      <c r="G14" s="860"/>
      <c r="H14" s="1139" t="s">
        <v>189</v>
      </c>
      <c r="I14" s="1139" t="s">
        <v>198</v>
      </c>
      <c r="J14" s="1135" t="s">
        <v>161</v>
      </c>
      <c r="K14" s="1140" t="s">
        <v>151</v>
      </c>
      <c r="L14" s="1141"/>
      <c r="M14" s="1203" t="s">
        <v>164</v>
      </c>
      <c r="N14" s="1139" t="s">
        <v>199</v>
      </c>
      <c r="O14" s="1139" t="s">
        <v>181</v>
      </c>
      <c r="P14" s="1139" t="s">
        <v>194</v>
      </c>
      <c r="Q14" s="1139" t="s">
        <v>185</v>
      </c>
    </row>
    <row r="15" spans="1:20" ht="18" customHeight="1" thickBot="1" x14ac:dyDescent="0.45">
      <c r="A15" s="1142"/>
      <c r="B15" s="1143"/>
      <c r="C15" s="1144"/>
      <c r="D15" s="1145"/>
      <c r="E15" s="1146"/>
      <c r="F15" s="861"/>
      <c r="G15" s="862"/>
      <c r="H15" s="1147"/>
      <c r="I15" s="1147"/>
      <c r="J15" s="1147"/>
      <c r="K15" s="1140"/>
      <c r="L15" s="1141"/>
      <c r="M15" s="1203"/>
      <c r="N15" s="1204"/>
      <c r="O15" s="1204"/>
      <c r="P15" s="1204"/>
      <c r="Q15" s="1204"/>
    </row>
    <row r="16" spans="1:20" ht="18.600000000000001" customHeight="1" thickBot="1" x14ac:dyDescent="0.45">
      <c r="A16" s="1142"/>
      <c r="B16" s="1135" t="s">
        <v>131</v>
      </c>
      <c r="C16" s="1148">
        <f>'【一律用】対象店舗数 (記載例) '!H15</f>
        <v>20</v>
      </c>
      <c r="D16" s="1149"/>
      <c r="E16" s="1150"/>
      <c r="F16" s="863"/>
      <c r="G16" s="864"/>
      <c r="H16" s="1147"/>
      <c r="I16" s="1147"/>
      <c r="J16" s="1147"/>
      <c r="K16" s="1151"/>
      <c r="L16" s="1152"/>
      <c r="M16" s="1203"/>
      <c r="N16" s="1205"/>
      <c r="O16" s="1205"/>
      <c r="P16" s="1205"/>
      <c r="Q16" s="1205"/>
    </row>
    <row r="17" spans="1:17" ht="19.5" thickBot="1" x14ac:dyDescent="0.45">
      <c r="A17" s="1142"/>
      <c r="B17" s="1143"/>
      <c r="C17" s="1153"/>
      <c r="D17" s="1154"/>
      <c r="E17" s="1171">
        <f>'【一律用】対象店舗数 (記載例) '!K15</f>
        <v>96000000</v>
      </c>
      <c r="F17" s="1172"/>
      <c r="G17" s="1173"/>
      <c r="H17" s="1174">
        <f>'【一律用】対象店舗数 (記載例) '!O15</f>
        <v>270</v>
      </c>
      <c r="I17" s="1175">
        <f>'【一律用】対象店舗数 (記載例) '!R15</f>
        <v>270</v>
      </c>
      <c r="J17" s="1176">
        <f>I17/H17</f>
        <v>1</v>
      </c>
      <c r="K17" s="1171">
        <f>'【一律用】対象店舗数 (記載例) '!T15</f>
        <v>86400000</v>
      </c>
      <c r="L17" s="1173"/>
      <c r="M17" s="1177" t="str">
        <f>'【一律用】対象店舗数 (記載例) '!W15</f>
        <v>2月末</v>
      </c>
      <c r="N17" s="1178" t="s">
        <v>175</v>
      </c>
      <c r="O17" s="1171">
        <f>IF(H20=$S$3,IF(AND(N17=$T$3,J17&lt;=0.9),E17,K17/J17),E17)</f>
        <v>86400000</v>
      </c>
      <c r="P17" s="1171">
        <f>IF(H20=$S$3,(IF(AND(N17=$T$3,J17&lt;=0.9),0,K17/J17)),0)</f>
        <v>86400000</v>
      </c>
      <c r="Q17" s="1179">
        <f>IF(N17=$T$3,P17*0.02,0)</f>
        <v>0</v>
      </c>
    </row>
    <row r="18" spans="1:17" ht="34.9" customHeight="1" thickBot="1" x14ac:dyDescent="0.45">
      <c r="A18" s="1142"/>
      <c r="B18" s="1158" t="s">
        <v>153</v>
      </c>
      <c r="C18" s="1159">
        <f>'【一律用】対象店舗数 (記載例) '!E15</f>
        <v>300</v>
      </c>
      <c r="D18" s="1160"/>
      <c r="E18" s="1180"/>
      <c r="F18" s="1181"/>
      <c r="G18" s="1182"/>
      <c r="H18" s="1183"/>
      <c r="I18" s="1184"/>
      <c r="J18" s="1185"/>
      <c r="K18" s="1180"/>
      <c r="L18" s="1182"/>
      <c r="M18" s="1177"/>
      <c r="N18" s="1186"/>
      <c r="O18" s="1180"/>
      <c r="P18" s="1180"/>
      <c r="Q18" s="1187"/>
    </row>
    <row r="19" spans="1:17" ht="15.6" customHeight="1" thickBot="1" x14ac:dyDescent="0.45">
      <c r="A19" s="1142"/>
      <c r="B19" s="1135" t="s">
        <v>132</v>
      </c>
      <c r="C19" s="1148" t="str">
        <f>'【一律用】対象店舗数 (記載例) '!A13</f>
        <v>A市B地域</v>
      </c>
      <c r="D19" s="1149"/>
      <c r="E19" s="1180"/>
      <c r="F19" s="1181"/>
      <c r="G19" s="1182"/>
      <c r="H19" s="1183"/>
      <c r="I19" s="1184"/>
      <c r="J19" s="1185"/>
      <c r="K19" s="1180"/>
      <c r="L19" s="1182"/>
      <c r="M19" s="1177"/>
      <c r="N19" s="1186"/>
      <c r="O19" s="1180"/>
      <c r="P19" s="1180"/>
      <c r="Q19" s="1187"/>
    </row>
    <row r="20" spans="1:17" ht="21.6" customHeight="1" thickBot="1" x14ac:dyDescent="0.45">
      <c r="A20" s="1164"/>
      <c r="B20" s="1143"/>
      <c r="C20" s="1153"/>
      <c r="D20" s="1154"/>
      <c r="E20" s="1188"/>
      <c r="F20" s="1189"/>
      <c r="G20" s="1190"/>
      <c r="H20" s="1191" t="s">
        <v>186</v>
      </c>
      <c r="I20" s="1191">
        <f>'【一律用】対象店舗数 (記載例) '!R10</f>
        <v>44242</v>
      </c>
      <c r="J20" s="1192"/>
      <c r="K20" s="1188"/>
      <c r="L20" s="1190"/>
      <c r="M20" s="1177"/>
      <c r="N20" s="1193"/>
      <c r="O20" s="1188"/>
      <c r="P20" s="1188"/>
      <c r="Q20" s="1194"/>
    </row>
    <row r="21" spans="1:17" ht="19.5" thickBot="1" x14ac:dyDescent="0.45">
      <c r="A21" s="1130"/>
      <c r="B21" s="195"/>
      <c r="C21" s="195"/>
      <c r="D21" s="195"/>
      <c r="E21" s="195"/>
      <c r="F21" s="195"/>
      <c r="G21" s="195"/>
      <c r="H21" s="1168"/>
      <c r="I21" s="1168"/>
      <c r="J21" s="1169"/>
      <c r="K21" s="1168"/>
      <c r="L21" s="1168"/>
      <c r="M21" s="1168"/>
      <c r="N21" s="1168"/>
      <c r="O21" s="1168"/>
      <c r="P21" s="1168"/>
      <c r="Q21" s="195"/>
    </row>
    <row r="22" spans="1:17" ht="18" customHeight="1" thickBot="1" x14ac:dyDescent="0.45">
      <c r="A22" s="1134"/>
      <c r="B22" s="1135" t="s">
        <v>130</v>
      </c>
      <c r="C22" s="1136" t="str">
        <f>'【一律用】対象店舗数 (記載例) '!E26</f>
        <v>12/11～12/24</v>
      </c>
      <c r="D22" s="1137"/>
      <c r="E22" s="1138" t="s">
        <v>197</v>
      </c>
      <c r="F22" s="859"/>
      <c r="G22" s="860"/>
      <c r="H22" s="1139" t="s">
        <v>189</v>
      </c>
      <c r="I22" s="1139" t="s">
        <v>198</v>
      </c>
      <c r="J22" s="1135" t="s">
        <v>161</v>
      </c>
      <c r="K22" s="1140" t="s">
        <v>151</v>
      </c>
      <c r="L22" s="1141"/>
      <c r="M22" s="1203" t="s">
        <v>164</v>
      </c>
      <c r="N22" s="1139" t="s">
        <v>199</v>
      </c>
      <c r="O22" s="1139" t="s">
        <v>181</v>
      </c>
      <c r="P22" s="1139" t="s">
        <v>194</v>
      </c>
      <c r="Q22" s="1139" t="s">
        <v>185</v>
      </c>
    </row>
    <row r="23" spans="1:17" ht="19.5" thickBot="1" x14ac:dyDescent="0.45">
      <c r="A23" s="1142"/>
      <c r="B23" s="1143"/>
      <c r="C23" s="1144"/>
      <c r="D23" s="1145"/>
      <c r="E23" s="1146"/>
      <c r="F23" s="861"/>
      <c r="G23" s="862"/>
      <c r="H23" s="1147"/>
      <c r="I23" s="1147"/>
      <c r="J23" s="1147"/>
      <c r="K23" s="1140"/>
      <c r="L23" s="1141"/>
      <c r="M23" s="1203"/>
      <c r="N23" s="1204"/>
      <c r="O23" s="1204"/>
      <c r="P23" s="1204"/>
      <c r="Q23" s="1204"/>
    </row>
    <row r="24" spans="1:17" ht="19.5" thickBot="1" x14ac:dyDescent="0.45">
      <c r="A24" s="1142"/>
      <c r="B24" s="1135" t="s">
        <v>131</v>
      </c>
      <c r="C24" s="1148">
        <f>'【一律用】対象店舗数 (記載例) '!H28</f>
        <v>14</v>
      </c>
      <c r="D24" s="1149"/>
      <c r="E24" s="1150"/>
      <c r="F24" s="863"/>
      <c r="G24" s="864"/>
      <c r="H24" s="1147"/>
      <c r="I24" s="1147"/>
      <c r="J24" s="1147"/>
      <c r="K24" s="1151"/>
      <c r="L24" s="1152"/>
      <c r="M24" s="1203"/>
      <c r="N24" s="1205"/>
      <c r="O24" s="1205"/>
      <c r="P24" s="1205"/>
      <c r="Q24" s="1205"/>
    </row>
    <row r="25" spans="1:17" ht="19.5" thickBot="1" x14ac:dyDescent="0.45">
      <c r="A25" s="1142"/>
      <c r="B25" s="1143"/>
      <c r="C25" s="1153"/>
      <c r="D25" s="1154"/>
      <c r="E25" s="1155">
        <f>'【一律用】対象店舗数 (記載例) '!K28</f>
        <v>67200000</v>
      </c>
      <c r="F25" s="1156"/>
      <c r="G25" s="1157"/>
      <c r="H25" s="1174">
        <f>'【一律用】対象店舗数 (記載例) '!O28</f>
        <v>520</v>
      </c>
      <c r="I25" s="1175">
        <f>'【一律用】対象店舗数 (記載例) '!R28</f>
        <v>500</v>
      </c>
      <c r="J25" s="1176">
        <f>I25/H25</f>
        <v>0.96153846153846156</v>
      </c>
      <c r="K25" s="1171">
        <f>'【一律用】対象店舗数 (記載例) '!T28</f>
        <v>56000000</v>
      </c>
      <c r="L25" s="1173"/>
      <c r="M25" s="1177" t="str">
        <f>'【一律用】対象店舗数 (記載例) '!W28</f>
        <v>2月末</v>
      </c>
      <c r="N25" s="1178" t="s">
        <v>175</v>
      </c>
      <c r="O25" s="1171">
        <f>IF(H28=$S$3,IF(AND(N25=$T$3,J25&lt;=0.9),E25,K25/J25),E25)</f>
        <v>58240000</v>
      </c>
      <c r="P25" s="1171">
        <f>IF(H28=$S$3,(IF(AND(N25=$T$3,J25&lt;=0.9),0,K25/J25)),0)</f>
        <v>58240000</v>
      </c>
      <c r="Q25" s="1179">
        <f>IF(N25=$T$3,P25*0.02,0)</f>
        <v>0</v>
      </c>
    </row>
    <row r="26" spans="1:17" ht="33" customHeight="1" thickBot="1" x14ac:dyDescent="0.45">
      <c r="A26" s="1142"/>
      <c r="B26" s="1158" t="s">
        <v>153</v>
      </c>
      <c r="C26" s="1159">
        <f>'【一律用】対象店舗数 (記載例) '!E28</f>
        <v>600</v>
      </c>
      <c r="D26" s="1160"/>
      <c r="E26" s="1161"/>
      <c r="F26" s="1162"/>
      <c r="G26" s="1163"/>
      <c r="H26" s="1183"/>
      <c r="I26" s="1184"/>
      <c r="J26" s="1185"/>
      <c r="K26" s="1180"/>
      <c r="L26" s="1182"/>
      <c r="M26" s="1177"/>
      <c r="N26" s="1186"/>
      <c r="O26" s="1180"/>
      <c r="P26" s="1180"/>
      <c r="Q26" s="1187"/>
    </row>
    <row r="27" spans="1:17" ht="19.899999999999999" customHeight="1" thickBot="1" x14ac:dyDescent="0.45">
      <c r="A27" s="1142"/>
      <c r="B27" s="1135" t="s">
        <v>132</v>
      </c>
      <c r="C27" s="1148" t="str">
        <f>'【一律用】対象店舗数 (記載例) '!A26</f>
        <v>C市D地域</v>
      </c>
      <c r="D27" s="1149"/>
      <c r="E27" s="1161"/>
      <c r="F27" s="1162"/>
      <c r="G27" s="1163"/>
      <c r="H27" s="1183"/>
      <c r="I27" s="1184"/>
      <c r="J27" s="1185"/>
      <c r="K27" s="1180"/>
      <c r="L27" s="1182"/>
      <c r="M27" s="1177"/>
      <c r="N27" s="1186"/>
      <c r="O27" s="1180"/>
      <c r="P27" s="1180"/>
      <c r="Q27" s="1187"/>
    </row>
    <row r="28" spans="1:17" ht="19.899999999999999" customHeight="1" thickBot="1" x14ac:dyDescent="0.45">
      <c r="A28" s="1164"/>
      <c r="B28" s="1143"/>
      <c r="C28" s="1153"/>
      <c r="D28" s="1154"/>
      <c r="E28" s="1165"/>
      <c r="F28" s="1166"/>
      <c r="G28" s="1167"/>
      <c r="H28" s="1191" t="s">
        <v>186</v>
      </c>
      <c r="I28" s="1191">
        <f>'【一律用】対象店舗数 (記載例) '!R10</f>
        <v>44242</v>
      </c>
      <c r="J28" s="1192"/>
      <c r="K28" s="1188"/>
      <c r="L28" s="1190"/>
      <c r="M28" s="1177"/>
      <c r="N28" s="1193"/>
      <c r="O28" s="1188"/>
      <c r="P28" s="1188"/>
      <c r="Q28" s="1194"/>
    </row>
    <row r="29" spans="1:17" ht="19.5" thickBot="1" x14ac:dyDescent="0.45">
      <c r="A29" s="1130"/>
      <c r="B29" s="195"/>
      <c r="C29" s="195"/>
      <c r="D29" s="195"/>
      <c r="E29" s="195"/>
      <c r="F29" s="195"/>
      <c r="G29" s="195"/>
      <c r="H29" s="1168"/>
      <c r="I29" s="1168"/>
      <c r="J29" s="1169"/>
      <c r="K29" s="1168"/>
      <c r="L29" s="1168"/>
      <c r="M29" s="1168"/>
      <c r="N29" s="1168"/>
      <c r="O29" s="1168"/>
      <c r="P29" s="1168"/>
      <c r="Q29" s="195"/>
    </row>
    <row r="30" spans="1:17" ht="18" customHeight="1" thickBot="1" x14ac:dyDescent="0.45">
      <c r="A30" s="1134"/>
      <c r="B30" s="1135" t="s">
        <v>130</v>
      </c>
      <c r="C30" s="1136" t="str">
        <f>'【一律用】対象店舗数 (記載例) '!E39</f>
        <v>12/11～12/24</v>
      </c>
      <c r="D30" s="1137"/>
      <c r="E30" s="1138" t="s">
        <v>197</v>
      </c>
      <c r="F30" s="859"/>
      <c r="G30" s="860"/>
      <c r="H30" s="1139" t="s">
        <v>189</v>
      </c>
      <c r="I30" s="1139" t="s">
        <v>198</v>
      </c>
      <c r="J30" s="1135" t="s">
        <v>161</v>
      </c>
      <c r="K30" s="1140" t="s">
        <v>151</v>
      </c>
      <c r="L30" s="1141"/>
      <c r="M30" s="1203" t="s">
        <v>164</v>
      </c>
      <c r="N30" s="1139" t="s">
        <v>199</v>
      </c>
      <c r="O30" s="1139" t="s">
        <v>181</v>
      </c>
      <c r="P30" s="1139" t="s">
        <v>194</v>
      </c>
      <c r="Q30" s="1139" t="s">
        <v>185</v>
      </c>
    </row>
    <row r="31" spans="1:17" ht="19.5" thickBot="1" x14ac:dyDescent="0.45">
      <c r="A31" s="1142"/>
      <c r="B31" s="1143"/>
      <c r="C31" s="1144"/>
      <c r="D31" s="1145"/>
      <c r="E31" s="1146"/>
      <c r="F31" s="861"/>
      <c r="G31" s="862"/>
      <c r="H31" s="1147"/>
      <c r="I31" s="1147"/>
      <c r="J31" s="1147"/>
      <c r="K31" s="1140"/>
      <c r="L31" s="1141"/>
      <c r="M31" s="1203"/>
      <c r="N31" s="1204"/>
      <c r="O31" s="1204"/>
      <c r="P31" s="1204"/>
      <c r="Q31" s="1204"/>
    </row>
    <row r="32" spans="1:17" ht="19.5" thickBot="1" x14ac:dyDescent="0.45">
      <c r="A32" s="1142"/>
      <c r="B32" s="1135" t="s">
        <v>131</v>
      </c>
      <c r="C32" s="1148">
        <f>'【一律用】対象店舗数 (記載例) '!H41</f>
        <v>14</v>
      </c>
      <c r="D32" s="1149"/>
      <c r="E32" s="1150"/>
      <c r="F32" s="863"/>
      <c r="G32" s="864"/>
      <c r="H32" s="1147"/>
      <c r="I32" s="1147"/>
      <c r="J32" s="1147"/>
      <c r="K32" s="1151"/>
      <c r="L32" s="1152"/>
      <c r="M32" s="1203"/>
      <c r="N32" s="1205"/>
      <c r="O32" s="1205"/>
      <c r="P32" s="1205"/>
      <c r="Q32" s="1205"/>
    </row>
    <row r="33" spans="1:17" ht="19.5" thickBot="1" x14ac:dyDescent="0.45">
      <c r="A33" s="1142"/>
      <c r="B33" s="1143"/>
      <c r="C33" s="1153"/>
      <c r="D33" s="1154"/>
      <c r="E33" s="1155">
        <f>'【一律用】対象店舗数 (記載例) '!K41</f>
        <v>44800000</v>
      </c>
      <c r="F33" s="1156"/>
      <c r="G33" s="1157"/>
      <c r="H33" s="1174">
        <f>'【一律用】対象店舗数 (記載例) '!O41</f>
        <v>150</v>
      </c>
      <c r="I33" s="1175">
        <f>'【一律用】対象店舗数 (記載例) '!R41</f>
        <v>120</v>
      </c>
      <c r="J33" s="1176">
        <f>I33/H33</f>
        <v>0.8</v>
      </c>
      <c r="K33" s="1171">
        <f>'【一律用】対象店舗数 (記載例) '!T41</f>
        <v>26880000</v>
      </c>
      <c r="L33" s="1173"/>
      <c r="M33" s="1177" t="str">
        <f>'【一律用】対象店舗数 (記載例) '!W41</f>
        <v>2月末</v>
      </c>
      <c r="N33" s="1178" t="s">
        <v>175</v>
      </c>
      <c r="O33" s="1171">
        <f>IF(H36=$S$3,IF(AND(N33=$T$3,J33&lt;=0.9),E33,K33/J33),E33)</f>
        <v>33600000</v>
      </c>
      <c r="P33" s="1171">
        <f>IF(H36=$S$3,(IF(AND(N33=$T$3,J33&lt;=0.9),0,K33/J33)),0)</f>
        <v>33600000</v>
      </c>
      <c r="Q33" s="1179">
        <f>IF(N33=$T$3,P33*0.02,0)</f>
        <v>0</v>
      </c>
    </row>
    <row r="34" spans="1:17" ht="28.9" customHeight="1" thickBot="1" x14ac:dyDescent="0.45">
      <c r="A34" s="1142"/>
      <c r="B34" s="1158" t="s">
        <v>153</v>
      </c>
      <c r="C34" s="1159">
        <f>'【一律用】対象店舗数 (記載例) '!E41</f>
        <v>200</v>
      </c>
      <c r="D34" s="1160"/>
      <c r="E34" s="1161"/>
      <c r="F34" s="1162"/>
      <c r="G34" s="1163"/>
      <c r="H34" s="1183"/>
      <c r="I34" s="1184"/>
      <c r="J34" s="1185"/>
      <c r="K34" s="1180"/>
      <c r="L34" s="1182"/>
      <c r="M34" s="1177"/>
      <c r="N34" s="1186"/>
      <c r="O34" s="1180"/>
      <c r="P34" s="1180"/>
      <c r="Q34" s="1187"/>
    </row>
    <row r="35" spans="1:17" ht="21" customHeight="1" thickBot="1" x14ac:dyDescent="0.45">
      <c r="A35" s="1142"/>
      <c r="B35" s="1135" t="s">
        <v>132</v>
      </c>
      <c r="C35" s="1148" t="str">
        <f>'【一律用】対象店舗数 (記載例) '!A39</f>
        <v>E市F地域</v>
      </c>
      <c r="D35" s="1149"/>
      <c r="E35" s="1161"/>
      <c r="F35" s="1162"/>
      <c r="G35" s="1163"/>
      <c r="H35" s="1183"/>
      <c r="I35" s="1184"/>
      <c r="J35" s="1185"/>
      <c r="K35" s="1180"/>
      <c r="L35" s="1182"/>
      <c r="M35" s="1177"/>
      <c r="N35" s="1186"/>
      <c r="O35" s="1180"/>
      <c r="P35" s="1180"/>
      <c r="Q35" s="1187"/>
    </row>
    <row r="36" spans="1:17" ht="21" customHeight="1" thickBot="1" x14ac:dyDescent="0.45">
      <c r="A36" s="1164"/>
      <c r="B36" s="1143"/>
      <c r="C36" s="1153"/>
      <c r="D36" s="1154"/>
      <c r="E36" s="1165"/>
      <c r="F36" s="1166"/>
      <c r="G36" s="1167"/>
      <c r="H36" s="1191" t="s">
        <v>186</v>
      </c>
      <c r="I36" s="1191">
        <f>'【一律用】対象店舗数 (記載例) '!R10</f>
        <v>44242</v>
      </c>
      <c r="J36" s="1192"/>
      <c r="K36" s="1188"/>
      <c r="L36" s="1190"/>
      <c r="M36" s="1177"/>
      <c r="N36" s="1193"/>
      <c r="O36" s="1188"/>
      <c r="P36" s="1188"/>
      <c r="Q36" s="1194"/>
    </row>
    <row r="37" spans="1:17" ht="19.5" thickBot="1" x14ac:dyDescent="0.45">
      <c r="A37" s="1130"/>
      <c r="B37" s="195"/>
      <c r="C37" s="195"/>
      <c r="D37" s="195"/>
      <c r="E37" s="195"/>
      <c r="F37" s="195"/>
      <c r="G37" s="195"/>
      <c r="H37" s="1168"/>
      <c r="I37" s="1168"/>
      <c r="J37" s="1169"/>
      <c r="K37" s="1168"/>
      <c r="L37" s="1168"/>
      <c r="M37" s="1168"/>
      <c r="N37" s="1168"/>
      <c r="O37" s="1168"/>
      <c r="P37" s="1168"/>
      <c r="Q37" s="195"/>
    </row>
    <row r="38" spans="1:17" ht="18.75" customHeight="1" thickBot="1" x14ac:dyDescent="0.45">
      <c r="A38" s="1134"/>
      <c r="B38" s="1135" t="s">
        <v>130</v>
      </c>
      <c r="C38" s="1136" t="str">
        <f>'【規模別用】対象店舗数 (記載例) '!F20</f>
        <v>4/1～4/14</v>
      </c>
      <c r="D38" s="1137"/>
      <c r="E38" s="1138" t="s">
        <v>197</v>
      </c>
      <c r="F38" s="859"/>
      <c r="G38" s="860"/>
      <c r="H38" s="1139" t="s">
        <v>189</v>
      </c>
      <c r="I38" s="1139" t="s">
        <v>198</v>
      </c>
      <c r="J38" s="1135" t="s">
        <v>161</v>
      </c>
      <c r="K38" s="1140" t="s">
        <v>151</v>
      </c>
      <c r="L38" s="1141"/>
      <c r="M38" s="1203" t="s">
        <v>164</v>
      </c>
      <c r="N38" s="1139" t="s">
        <v>199</v>
      </c>
      <c r="O38" s="1139" t="s">
        <v>181</v>
      </c>
      <c r="P38" s="1139" t="s">
        <v>194</v>
      </c>
      <c r="Q38" s="1139" t="s">
        <v>185</v>
      </c>
    </row>
    <row r="39" spans="1:17" ht="19.5" thickBot="1" x14ac:dyDescent="0.45">
      <c r="A39" s="1142"/>
      <c r="B39" s="1143"/>
      <c r="C39" s="1144"/>
      <c r="D39" s="1145"/>
      <c r="E39" s="1146"/>
      <c r="F39" s="861"/>
      <c r="G39" s="862"/>
      <c r="H39" s="1147"/>
      <c r="I39" s="1147"/>
      <c r="J39" s="1147"/>
      <c r="K39" s="1140"/>
      <c r="L39" s="1141"/>
      <c r="M39" s="1203"/>
      <c r="N39" s="1204"/>
      <c r="O39" s="1204"/>
      <c r="P39" s="1204"/>
      <c r="Q39" s="1204"/>
    </row>
    <row r="40" spans="1:17" ht="19.5" thickBot="1" x14ac:dyDescent="0.45">
      <c r="A40" s="1142"/>
      <c r="B40" s="1135" t="s">
        <v>131</v>
      </c>
      <c r="C40" s="1170">
        <f>'【規模別用】対象店舗数 (記載例) '!I17</f>
        <v>14</v>
      </c>
      <c r="D40" s="1149"/>
      <c r="E40" s="1150"/>
      <c r="F40" s="863"/>
      <c r="G40" s="864"/>
      <c r="H40" s="1147"/>
      <c r="I40" s="1147"/>
      <c r="J40" s="1147"/>
      <c r="K40" s="1151"/>
      <c r="L40" s="1152"/>
      <c r="M40" s="1203"/>
      <c r="N40" s="1205"/>
      <c r="O40" s="1205"/>
      <c r="P40" s="1205"/>
      <c r="Q40" s="1205"/>
    </row>
    <row r="41" spans="1:17" ht="19.5" thickBot="1" x14ac:dyDescent="0.45">
      <c r="A41" s="1142"/>
      <c r="B41" s="1143"/>
      <c r="C41" s="1153"/>
      <c r="D41" s="1154"/>
      <c r="E41" s="1171">
        <f>'【規模別用】対象店舗数 (記載例) '!L17</f>
        <v>2419200000</v>
      </c>
      <c r="F41" s="1172"/>
      <c r="G41" s="1173"/>
      <c r="H41" s="1174">
        <f>'【規模別用】対象店舗数 (記載例) '!N17</f>
        <v>4180</v>
      </c>
      <c r="I41" s="1175">
        <f>'【規模別用】対象店舗数 (記載例) '!Q17</f>
        <v>3310</v>
      </c>
      <c r="J41" s="1176">
        <f>I41/H41</f>
        <v>0.79186602870813394</v>
      </c>
      <c r="K41" s="1171">
        <f>'【規模別用】対象店舗数 (記載例) '!U17</f>
        <v>1799200000</v>
      </c>
      <c r="L41" s="1173"/>
      <c r="M41" s="1177" t="str">
        <f>'【規模別用】対象店舗数 (記載例) '!X17</f>
        <v>6月下旬</v>
      </c>
      <c r="N41" s="1178" t="s">
        <v>176</v>
      </c>
      <c r="O41" s="1171">
        <f>IF(H44=$S$3,IF(AND(N41=$T$3,J41&lt;=0.9),E41,K41/J41),E41)</f>
        <v>2419200000</v>
      </c>
      <c r="P41" s="1171">
        <f>IF(H44=$S$3,(IF(AND(N41=$T$3,J41&lt;=0.9),0,K41/J41)),0)</f>
        <v>0</v>
      </c>
      <c r="Q41" s="1179">
        <f>IF(N41=$T$3,P41*0.02,0)</f>
        <v>0</v>
      </c>
    </row>
    <row r="42" spans="1:17" ht="28.9" customHeight="1" thickBot="1" x14ac:dyDescent="0.45">
      <c r="A42" s="1142"/>
      <c r="B42" s="1158" t="s">
        <v>153</v>
      </c>
      <c r="C42" s="1159">
        <f>'【規模別用】対象店舗数 (記載例) '!F17</f>
        <v>4200</v>
      </c>
      <c r="D42" s="1160"/>
      <c r="E42" s="1180"/>
      <c r="F42" s="1181"/>
      <c r="G42" s="1182"/>
      <c r="H42" s="1183"/>
      <c r="I42" s="1184"/>
      <c r="J42" s="1185"/>
      <c r="K42" s="1180"/>
      <c r="L42" s="1182"/>
      <c r="M42" s="1177"/>
      <c r="N42" s="1186"/>
      <c r="O42" s="1180"/>
      <c r="P42" s="1180"/>
      <c r="Q42" s="1187"/>
    </row>
    <row r="43" spans="1:17" ht="19.5" thickBot="1" x14ac:dyDescent="0.45">
      <c r="A43" s="1142"/>
      <c r="B43" s="1135" t="s">
        <v>132</v>
      </c>
      <c r="C43" s="1148" t="str">
        <f>'【規模別用】対象店舗数 (記載例) '!A17</f>
        <v>A市全域</v>
      </c>
      <c r="D43" s="1149"/>
      <c r="E43" s="1180"/>
      <c r="F43" s="1181"/>
      <c r="G43" s="1182"/>
      <c r="H43" s="1183"/>
      <c r="I43" s="1184"/>
      <c r="J43" s="1185"/>
      <c r="K43" s="1180"/>
      <c r="L43" s="1182"/>
      <c r="M43" s="1177"/>
      <c r="N43" s="1186"/>
      <c r="O43" s="1180"/>
      <c r="P43" s="1180"/>
      <c r="Q43" s="1187"/>
    </row>
    <row r="44" spans="1:17" ht="19.5" thickBot="1" x14ac:dyDescent="0.45">
      <c r="A44" s="1164"/>
      <c r="B44" s="1143"/>
      <c r="C44" s="1153"/>
      <c r="D44" s="1154"/>
      <c r="E44" s="1188"/>
      <c r="F44" s="1189"/>
      <c r="G44" s="1190"/>
      <c r="H44" s="1191" t="s">
        <v>186</v>
      </c>
      <c r="I44" s="1191">
        <f>'【規模別用】対象店舗数 (記載例) '!S17</f>
        <v>44331</v>
      </c>
      <c r="J44" s="1192"/>
      <c r="K44" s="1188"/>
      <c r="L44" s="1190"/>
      <c r="M44" s="1177"/>
      <c r="N44" s="1193"/>
      <c r="O44" s="1188"/>
      <c r="P44" s="1188"/>
      <c r="Q44" s="1194"/>
    </row>
    <row r="45" spans="1:17" x14ac:dyDescent="0.4">
      <c r="B45" s="77"/>
      <c r="C45" s="77"/>
    </row>
  </sheetData>
  <mergeCells count="130">
    <mergeCell ref="O14:O16"/>
    <mergeCell ref="O30:O32"/>
    <mergeCell ref="O41:O44"/>
    <mergeCell ref="N14:N16"/>
    <mergeCell ref="N17:N20"/>
    <mergeCell ref="O6:O7"/>
    <mergeCell ref="P6:P7"/>
    <mergeCell ref="Q6:Q7"/>
    <mergeCell ref="P8:P9"/>
    <mergeCell ref="M6:N7"/>
    <mergeCell ref="M8:N9"/>
    <mergeCell ref="M22:M24"/>
    <mergeCell ref="M30:M32"/>
    <mergeCell ref="M33:M36"/>
    <mergeCell ref="M41:M44"/>
    <mergeCell ref="M38:M40"/>
    <mergeCell ref="N41:N44"/>
    <mergeCell ref="N22:N24"/>
    <mergeCell ref="N30:N32"/>
    <mergeCell ref="N38:N40"/>
    <mergeCell ref="B12:G13"/>
    <mergeCell ref="H12:M13"/>
    <mergeCell ref="A14:A20"/>
    <mergeCell ref="B14:B15"/>
    <mergeCell ref="C14:D15"/>
    <mergeCell ref="A4:L5"/>
    <mergeCell ref="B6:E7"/>
    <mergeCell ref="B8:E9"/>
    <mergeCell ref="F6:H7"/>
    <mergeCell ref="F8:H9"/>
    <mergeCell ref="I6:J7"/>
    <mergeCell ref="K6:L7"/>
    <mergeCell ref="I8:J9"/>
    <mergeCell ref="K8:L9"/>
    <mergeCell ref="M14:M16"/>
    <mergeCell ref="B16:B17"/>
    <mergeCell ref="C16:D17"/>
    <mergeCell ref="E17:G20"/>
    <mergeCell ref="H17:H19"/>
    <mergeCell ref="I17:I19"/>
    <mergeCell ref="J17:J20"/>
    <mergeCell ref="K17:L20"/>
    <mergeCell ref="M17:M20"/>
    <mergeCell ref="C18:D18"/>
    <mergeCell ref="B19:B20"/>
    <mergeCell ref="C19:D20"/>
    <mergeCell ref="E14:G16"/>
    <mergeCell ref="H14:H16"/>
    <mergeCell ref="I14:I16"/>
    <mergeCell ref="J14:J16"/>
    <mergeCell ref="K14:L16"/>
    <mergeCell ref="J22:J24"/>
    <mergeCell ref="K22:L24"/>
    <mergeCell ref="J25:J28"/>
    <mergeCell ref="K25:L28"/>
    <mergeCell ref="M25:M28"/>
    <mergeCell ref="A22:A28"/>
    <mergeCell ref="B22:B23"/>
    <mergeCell ref="C22:D23"/>
    <mergeCell ref="H22:H24"/>
    <mergeCell ref="I22:I24"/>
    <mergeCell ref="C26:D26"/>
    <mergeCell ref="B27:B28"/>
    <mergeCell ref="C27:D28"/>
    <mergeCell ref="B24:B25"/>
    <mergeCell ref="C24:D25"/>
    <mergeCell ref="E25:G28"/>
    <mergeCell ref="H25:H27"/>
    <mergeCell ref="I25:I27"/>
    <mergeCell ref="E22:G24"/>
    <mergeCell ref="B32:B33"/>
    <mergeCell ref="C32:D33"/>
    <mergeCell ref="E33:G36"/>
    <mergeCell ref="H33:H35"/>
    <mergeCell ref="I33:I35"/>
    <mergeCell ref="J33:J36"/>
    <mergeCell ref="K33:L36"/>
    <mergeCell ref="B30:B31"/>
    <mergeCell ref="C30:D31"/>
    <mergeCell ref="E30:G32"/>
    <mergeCell ref="H30:H32"/>
    <mergeCell ref="I30:I32"/>
    <mergeCell ref="A38:A44"/>
    <mergeCell ref="B38:B39"/>
    <mergeCell ref="C38:D39"/>
    <mergeCell ref="J30:J32"/>
    <mergeCell ref="K30:L32"/>
    <mergeCell ref="A30:A36"/>
    <mergeCell ref="C34:D34"/>
    <mergeCell ref="B35:B36"/>
    <mergeCell ref="C35:D36"/>
    <mergeCell ref="I38:I40"/>
    <mergeCell ref="C42:D42"/>
    <mergeCell ref="B43:B44"/>
    <mergeCell ref="C43:D44"/>
    <mergeCell ref="J38:J40"/>
    <mergeCell ref="K38:L40"/>
    <mergeCell ref="B40:B41"/>
    <mergeCell ref="C40:D41"/>
    <mergeCell ref="E41:G44"/>
    <mergeCell ref="H41:H43"/>
    <mergeCell ref="I41:I43"/>
    <mergeCell ref="J41:J44"/>
    <mergeCell ref="K41:L44"/>
    <mergeCell ref="E38:G40"/>
    <mergeCell ref="H38:H40"/>
    <mergeCell ref="Q8:Q9"/>
    <mergeCell ref="N25:N28"/>
    <mergeCell ref="N33:N36"/>
    <mergeCell ref="P41:P44"/>
    <mergeCell ref="P30:P32"/>
    <mergeCell ref="O33:O36"/>
    <mergeCell ref="P33:P36"/>
    <mergeCell ref="O38:O40"/>
    <mergeCell ref="P38:P40"/>
    <mergeCell ref="P14:P16"/>
    <mergeCell ref="O17:O20"/>
    <mergeCell ref="P17:P20"/>
    <mergeCell ref="O25:O28"/>
    <mergeCell ref="P25:P28"/>
    <mergeCell ref="O22:O24"/>
    <mergeCell ref="P22:P24"/>
    <mergeCell ref="Q14:Q16"/>
    <mergeCell ref="Q17:Q20"/>
    <mergeCell ref="Q22:Q24"/>
    <mergeCell ref="Q25:Q28"/>
    <mergeCell ref="Q30:Q32"/>
    <mergeCell ref="Q33:Q36"/>
    <mergeCell ref="Q38:Q40"/>
    <mergeCell ref="Q41:Q44"/>
  </mergeCells>
  <phoneticPr fontId="1"/>
  <dataValidations count="2">
    <dataValidation type="list" allowBlank="1" showInputMessage="1" showErrorMessage="1" sqref="H20 H28 H36 H44">
      <formula1>$S$1:$S$3</formula1>
    </dataValidation>
    <dataValidation type="list" allowBlank="1" showInputMessage="1" showErrorMessage="1" sqref="N17:N20 N25:N28 N33:N36 N41:N44">
      <formula1>$T$1:$T$3</formula1>
    </dataValidation>
  </dataValidations>
  <pageMargins left="0.7" right="0.7" top="0.75" bottom="0.75" header="0.3" footer="0.3"/>
  <pageSetup paperSize="9" scale="41" orientation="landscape" r:id="rId1"/>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view="pageBreakPreview" zoomScale="55" zoomScaleNormal="100" zoomScaleSheetLayoutView="55" workbookViewId="0">
      <selection activeCell="L20" sqref="L20:L24"/>
    </sheetView>
  </sheetViews>
  <sheetFormatPr defaultColWidth="8.75" defaultRowHeight="13.5" x14ac:dyDescent="0.4"/>
  <cols>
    <col min="1" max="1" width="21.25" style="5" customWidth="1"/>
    <col min="2" max="2" width="29.25" style="5" customWidth="1"/>
    <col min="3" max="3" width="5.75" style="5" customWidth="1"/>
    <col min="4" max="4" width="19.875" style="5" customWidth="1"/>
    <col min="5" max="5" width="14.5" style="5" customWidth="1"/>
    <col min="6" max="6" width="13.875" style="5" customWidth="1"/>
    <col min="7" max="7" width="13.625" style="5" customWidth="1"/>
    <col min="8" max="8" width="11.375" style="5" customWidth="1"/>
    <col min="9" max="9" width="16.25" style="8" customWidth="1"/>
    <col min="10" max="10" width="17.25" style="8" customWidth="1"/>
    <col min="11" max="11" width="19" style="5" customWidth="1"/>
    <col min="12" max="12" width="19.25" style="5" customWidth="1"/>
    <col min="13" max="13" width="5.375" style="5" customWidth="1"/>
    <col min="14" max="15" width="19.25" style="5" customWidth="1"/>
    <col min="16" max="16" width="5.375" style="5" customWidth="1"/>
    <col min="17" max="17" width="22.125" style="5" customWidth="1"/>
    <col min="18" max="18" width="16.25" style="5" bestFit="1" customWidth="1"/>
    <col min="19" max="21" width="16.5" style="5" customWidth="1"/>
    <col min="22" max="22" width="9.875" style="5" customWidth="1"/>
    <col min="23" max="23" width="8.75" style="5"/>
    <col min="24" max="24" width="12.75" style="5" bestFit="1" customWidth="1"/>
    <col min="25" max="26" width="15" style="5" hidden="1" customWidth="1"/>
    <col min="27" max="16384" width="8.75" style="5"/>
  </cols>
  <sheetData>
    <row r="1" spans="1:26" ht="14.25" x14ac:dyDescent="0.4">
      <c r="A1" s="198"/>
      <c r="B1" s="198"/>
      <c r="C1" s="198"/>
      <c r="P1" s="48"/>
    </row>
    <row r="2" spans="1:26" ht="19.5" thickBot="1" x14ac:dyDescent="0.45">
      <c r="A2" s="202" t="s">
        <v>202</v>
      </c>
      <c r="B2" s="203"/>
      <c r="C2" s="196"/>
      <c r="D2" s="2"/>
      <c r="E2" s="2"/>
      <c r="F2" s="2"/>
      <c r="G2" s="2"/>
      <c r="H2" s="2"/>
      <c r="I2" s="3"/>
      <c r="J2" s="3"/>
    </row>
    <row r="3" spans="1:26" ht="17.25" x14ac:dyDescent="0.4">
      <c r="A3" s="598" t="s">
        <v>203</v>
      </c>
      <c r="B3" s="599"/>
      <c r="C3" s="600"/>
      <c r="E3" s="601" t="s">
        <v>146</v>
      </c>
      <c r="F3" s="602"/>
      <c r="G3" s="603"/>
      <c r="H3" s="2"/>
      <c r="I3" s="3"/>
      <c r="J3" s="3"/>
    </row>
    <row r="4" spans="1:26" x14ac:dyDescent="0.4">
      <c r="A4" s="604" t="str">
        <f>K10</f>
        <v/>
      </c>
      <c r="B4" s="605"/>
      <c r="C4" s="606"/>
      <c r="D4" s="610"/>
      <c r="E4" s="604" t="str">
        <f>T10</f>
        <v/>
      </c>
      <c r="F4" s="605"/>
      <c r="G4" s="606"/>
      <c r="H4" s="196"/>
      <c r="I4" s="197"/>
      <c r="J4" s="197"/>
      <c r="K4" s="198"/>
      <c r="L4" s="198"/>
      <c r="M4" s="198"/>
      <c r="N4" s="198"/>
      <c r="O4" s="198"/>
      <c r="P4" s="198"/>
      <c r="Q4" s="198"/>
      <c r="R4" s="198"/>
      <c r="S4" s="198"/>
      <c r="T4" s="198"/>
      <c r="U4" s="198"/>
      <c r="V4" s="198"/>
      <c r="W4" s="198"/>
    </row>
    <row r="5" spans="1:26" ht="27.75" thickBot="1" x14ac:dyDescent="0.45">
      <c r="A5" s="607"/>
      <c r="B5" s="608"/>
      <c r="C5" s="609"/>
      <c r="D5" s="610"/>
      <c r="E5" s="607"/>
      <c r="F5" s="608"/>
      <c r="G5" s="609"/>
      <c r="H5" s="196"/>
      <c r="I5" s="197"/>
      <c r="J5" s="197"/>
      <c r="K5" s="198"/>
      <c r="L5" s="198"/>
      <c r="M5" s="198"/>
      <c r="N5" s="198"/>
      <c r="O5" s="198"/>
      <c r="P5" s="198"/>
      <c r="Q5" s="198"/>
      <c r="R5" s="198"/>
      <c r="S5" s="199" t="s">
        <v>163</v>
      </c>
      <c r="T5" s="198"/>
      <c r="U5" s="198"/>
      <c r="V5" s="198"/>
      <c r="W5" s="198"/>
    </row>
    <row r="6" spans="1:26" ht="29.25" thickBot="1" x14ac:dyDescent="0.45">
      <c r="A6" s="200"/>
      <c r="B6" s="200"/>
      <c r="C6" s="200"/>
      <c r="D6" s="201"/>
      <c r="E6" s="200"/>
      <c r="F6" s="200"/>
      <c r="G6" s="200"/>
      <c r="H6" s="196"/>
      <c r="I6" s="197"/>
      <c r="J6" s="197"/>
      <c r="K6" s="198"/>
      <c r="L6" s="198"/>
      <c r="M6" s="198"/>
      <c r="N6" s="198"/>
      <c r="O6" s="198"/>
      <c r="P6" s="198"/>
      <c r="Q6" s="198"/>
      <c r="R6" s="198"/>
      <c r="S6" s="198"/>
      <c r="T6" s="198"/>
      <c r="U6" s="198"/>
      <c r="V6" s="198"/>
      <c r="W6" s="198"/>
    </row>
    <row r="7" spans="1:26" ht="19.5" thickBot="1" x14ac:dyDescent="0.45">
      <c r="A7" s="202"/>
      <c r="B7" s="203"/>
      <c r="C7" s="611" t="s">
        <v>179</v>
      </c>
      <c r="D7" s="611"/>
      <c r="E7" s="611"/>
      <c r="F7" s="611"/>
      <c r="G7" s="611"/>
      <c r="H7" s="611"/>
      <c r="I7" s="611"/>
      <c r="J7" s="611"/>
      <c r="K7" s="611"/>
      <c r="L7" s="611"/>
      <c r="M7" s="626" t="s">
        <v>165</v>
      </c>
      <c r="N7" s="627"/>
      <c r="O7" s="628"/>
      <c r="P7" s="626" t="s">
        <v>200</v>
      </c>
      <c r="Q7" s="627"/>
      <c r="R7" s="627"/>
      <c r="S7" s="627"/>
      <c r="T7" s="627"/>
      <c r="U7" s="627"/>
      <c r="V7" s="627"/>
      <c r="W7" s="627"/>
    </row>
    <row r="8" spans="1:26" ht="28.15" customHeight="1" x14ac:dyDescent="0.4">
      <c r="A8" s="629" t="s">
        <v>3</v>
      </c>
      <c r="B8" s="631" t="s">
        <v>13</v>
      </c>
      <c r="C8" s="633" t="s">
        <v>28</v>
      </c>
      <c r="D8" s="634"/>
      <c r="E8" s="637" t="s">
        <v>14</v>
      </c>
      <c r="F8" s="638"/>
      <c r="G8" s="639"/>
      <c r="H8" s="634" t="s">
        <v>5</v>
      </c>
      <c r="I8" s="640" t="s">
        <v>37</v>
      </c>
      <c r="J8" s="642" t="s">
        <v>38</v>
      </c>
      <c r="K8" s="204"/>
      <c r="L8" s="205"/>
      <c r="M8" s="653" t="s">
        <v>166</v>
      </c>
      <c r="N8" s="654"/>
      <c r="O8" s="655"/>
      <c r="P8" s="659" t="s">
        <v>201</v>
      </c>
      <c r="Q8" s="660"/>
      <c r="R8" s="661"/>
      <c r="S8" s="612" t="s">
        <v>125</v>
      </c>
      <c r="T8" s="204"/>
      <c r="U8" s="206"/>
      <c r="V8" s="612" t="s">
        <v>161</v>
      </c>
      <c r="W8" s="614" t="s">
        <v>162</v>
      </c>
    </row>
    <row r="9" spans="1:26" ht="50.25" customHeight="1" thickBot="1" x14ac:dyDescent="0.45">
      <c r="A9" s="630"/>
      <c r="B9" s="632"/>
      <c r="C9" s="635"/>
      <c r="D9" s="636"/>
      <c r="E9" s="637"/>
      <c r="F9" s="207" t="s">
        <v>15</v>
      </c>
      <c r="G9" s="208" t="s">
        <v>4</v>
      </c>
      <c r="H9" s="630"/>
      <c r="I9" s="641"/>
      <c r="J9" s="612"/>
      <c r="K9" s="208" t="s">
        <v>197</v>
      </c>
      <c r="L9" s="209" t="s">
        <v>26</v>
      </c>
      <c r="M9" s="656"/>
      <c r="N9" s="657"/>
      <c r="O9" s="658"/>
      <c r="P9" s="662"/>
      <c r="Q9" s="663"/>
      <c r="R9" s="664"/>
      <c r="S9" s="613"/>
      <c r="T9" s="210" t="s">
        <v>25</v>
      </c>
      <c r="U9" s="210" t="s">
        <v>26</v>
      </c>
      <c r="V9" s="613"/>
      <c r="W9" s="615"/>
      <c r="X9" s="193"/>
    </row>
    <row r="10" spans="1:26" s="7" customFormat="1" ht="39" customHeight="1" thickBot="1" x14ac:dyDescent="0.45">
      <c r="A10" s="616"/>
      <c r="B10" s="618"/>
      <c r="C10" s="620"/>
      <c r="D10" s="621"/>
      <c r="E10" s="211">
        <f>F10+G10</f>
        <v>0</v>
      </c>
      <c r="F10" s="212"/>
      <c r="G10" s="213"/>
      <c r="H10" s="214"/>
      <c r="I10" s="215"/>
      <c r="J10" s="216" t="str">
        <f>IF(SUM(J15,J28,J41,J54)=0,"",SUM(J15,J28,J41,J54))</f>
        <v/>
      </c>
      <c r="K10" s="217" t="str">
        <f>IF(SUM(K15,K28,K41,K54)=0,"",SUM(K15,K28,K41,K54))</f>
        <v/>
      </c>
      <c r="L10" s="218" t="str">
        <f>IF(SUM(L15,L28,L41,L54)=0,"",SUM(L15,L28,L41,L54))</f>
        <v/>
      </c>
      <c r="M10" s="624" t="str">
        <f>IF(O15+O28+O41+O54=0,"",O15+O28+O41+O54)</f>
        <v/>
      </c>
      <c r="N10" s="625"/>
      <c r="O10" s="219"/>
      <c r="P10" s="624" t="str">
        <f>IF(R15+R28+R41+R54=0,"",R15+R28+R41+R54)</f>
        <v/>
      </c>
      <c r="Q10" s="625"/>
      <c r="R10" s="219"/>
      <c r="S10" s="216" t="str">
        <f>IF(SUM(S15,S28,S41,S54)=0,"",SUM(S15,S28,S41,S54))</f>
        <v/>
      </c>
      <c r="T10" s="217" t="str">
        <f>IF(SUM(T15,T28,T41,T54)=0,"",SUM(T15,T28,T41,T54))</f>
        <v/>
      </c>
      <c r="U10" s="220" t="str">
        <f>IF(SUM(U15,U28,U41,U54)=0,"",SUM(U15,U28,U41,U54))</f>
        <v/>
      </c>
      <c r="V10" s="221" t="e">
        <f>P10/M10</f>
        <v>#VALUE!</v>
      </c>
      <c r="W10" s="222"/>
      <c r="X10" s="194"/>
      <c r="Y10" s="5">
        <v>40000</v>
      </c>
      <c r="Z10" s="5"/>
    </row>
    <row r="11" spans="1:26" s="7" customFormat="1" ht="7.9" customHeight="1" thickBot="1" x14ac:dyDescent="0.45">
      <c r="A11" s="617"/>
      <c r="B11" s="619"/>
      <c r="C11" s="622"/>
      <c r="D11" s="623"/>
      <c r="E11" s="643"/>
      <c r="F11" s="643"/>
      <c r="G11" s="643"/>
      <c r="H11" s="643"/>
      <c r="I11" s="643"/>
      <c r="J11" s="223"/>
      <c r="K11" s="224"/>
      <c r="L11" s="225"/>
      <c r="M11" s="225"/>
      <c r="N11" s="225"/>
      <c r="O11" s="225"/>
      <c r="P11" s="225"/>
      <c r="Q11" s="225"/>
      <c r="R11" s="225"/>
      <c r="S11" s="225"/>
      <c r="T11" s="225"/>
      <c r="U11" s="225"/>
      <c r="V11" s="225"/>
      <c r="W11" s="225"/>
      <c r="Y11" s="5">
        <v>20000</v>
      </c>
      <c r="Z11" s="5"/>
    </row>
    <row r="12" spans="1:26" s="7" customFormat="1" ht="7.9" customHeight="1" thickBot="1" x14ac:dyDescent="0.45">
      <c r="A12" s="226"/>
      <c r="B12" s="227"/>
      <c r="C12" s="228"/>
      <c r="D12" s="228"/>
      <c r="E12" s="223"/>
      <c r="F12" s="223"/>
      <c r="G12" s="223"/>
      <c r="H12" s="223"/>
      <c r="I12" s="223"/>
      <c r="J12" s="223"/>
      <c r="K12" s="224"/>
      <c r="L12" s="225"/>
      <c r="M12" s="225"/>
      <c r="N12" s="225"/>
      <c r="O12" s="225"/>
      <c r="P12" s="225"/>
      <c r="Q12" s="225"/>
      <c r="R12" s="225"/>
      <c r="S12" s="225"/>
      <c r="T12" s="225"/>
      <c r="U12" s="225"/>
      <c r="V12" s="225"/>
      <c r="W12" s="225"/>
    </row>
    <row r="13" spans="1:26" s="7" customFormat="1" ht="27" customHeight="1" thickBot="1" x14ac:dyDescent="0.45">
      <c r="A13" s="644"/>
      <c r="B13" s="646"/>
      <c r="C13" s="648" t="s">
        <v>19</v>
      </c>
      <c r="D13" s="649"/>
      <c r="E13" s="650"/>
      <c r="F13" s="651"/>
      <c r="G13" s="651"/>
      <c r="H13" s="651"/>
      <c r="I13" s="651"/>
      <c r="J13" s="651"/>
      <c r="K13" s="651"/>
      <c r="L13" s="652"/>
      <c r="M13" s="650"/>
      <c r="N13" s="651"/>
      <c r="O13" s="652"/>
      <c r="P13" s="665"/>
      <c r="Q13" s="666"/>
      <c r="R13" s="666"/>
      <c r="S13" s="666"/>
      <c r="T13" s="666"/>
      <c r="U13" s="666"/>
      <c r="V13" s="666"/>
      <c r="W13" s="667"/>
      <c r="Y13" s="7">
        <v>896000000</v>
      </c>
    </row>
    <row r="14" spans="1:26" s="7" customFormat="1" ht="26.45" customHeight="1" thickBot="1" x14ac:dyDescent="0.45">
      <c r="A14" s="645"/>
      <c r="B14" s="647"/>
      <c r="C14" s="648" t="s">
        <v>0</v>
      </c>
      <c r="D14" s="649"/>
      <c r="E14" s="668"/>
      <c r="F14" s="668"/>
      <c r="G14" s="668"/>
      <c r="H14" s="668"/>
      <c r="I14" s="668"/>
      <c r="J14" s="668"/>
      <c r="K14" s="668"/>
      <c r="L14" s="668"/>
      <c r="M14" s="668"/>
      <c r="N14" s="668"/>
      <c r="O14" s="668"/>
      <c r="P14" s="668"/>
      <c r="Q14" s="668"/>
      <c r="R14" s="668"/>
      <c r="S14" s="668"/>
      <c r="T14" s="668"/>
      <c r="U14" s="668"/>
      <c r="V14" s="669"/>
      <c r="W14" s="668"/>
      <c r="Y14" s="5"/>
      <c r="Z14" s="5"/>
    </row>
    <row r="15" spans="1:26" ht="26.45" customHeight="1" thickBot="1" x14ac:dyDescent="0.45">
      <c r="A15" s="670"/>
      <c r="B15" s="673"/>
      <c r="C15" s="675" t="s">
        <v>6</v>
      </c>
      <c r="D15" s="676"/>
      <c r="E15" s="229"/>
      <c r="F15" s="677"/>
      <c r="G15" s="679"/>
      <c r="H15" s="230"/>
      <c r="I15" s="231"/>
      <c r="J15" s="232" t="str">
        <f>IF(E15*H15*I15=0,"",(E15*H15*I15))</f>
        <v/>
      </c>
      <c r="K15" s="233" t="str">
        <f t="shared" ref="K15:K20" si="0">IF(E15*H15*I15*0.8=0,"",(E15*H15*I15*0.8))</f>
        <v/>
      </c>
      <c r="L15" s="234" t="str">
        <f t="shared" ref="L15:L20" si="1">IF(E15*H15*I15*0.2=0,"",(E15*H15*I15*0.2))</f>
        <v/>
      </c>
      <c r="M15" s="675" t="s">
        <v>6</v>
      </c>
      <c r="N15" s="676"/>
      <c r="O15" s="235"/>
      <c r="P15" s="680" t="s">
        <v>6</v>
      </c>
      <c r="Q15" s="681"/>
      <c r="R15" s="235"/>
      <c r="S15" s="236">
        <f>R15*I15*H15</f>
        <v>0</v>
      </c>
      <c r="T15" s="236">
        <f>S15*0.8</f>
        <v>0</v>
      </c>
      <c r="U15" s="237">
        <f>S15*0.2</f>
        <v>0</v>
      </c>
      <c r="V15" s="238" t="e">
        <f>R15/O15</f>
        <v>#DIV/0!</v>
      </c>
      <c r="W15" s="682"/>
      <c r="Y15" s="193"/>
      <c r="Z15" s="193"/>
    </row>
    <row r="16" spans="1:26" ht="26.45" customHeight="1" x14ac:dyDescent="0.4">
      <c r="A16" s="671"/>
      <c r="B16" s="674"/>
      <c r="C16" s="685" t="s">
        <v>8</v>
      </c>
      <c r="D16" s="239"/>
      <c r="E16" s="240"/>
      <c r="F16" s="678"/>
      <c r="G16" s="678"/>
      <c r="H16" s="241"/>
      <c r="I16" s="242"/>
      <c r="J16" s="243" t="str">
        <f>IF(E16*H16*I16=0,"",(E16*H16*I16))</f>
        <v/>
      </c>
      <c r="K16" s="244" t="str">
        <f t="shared" si="0"/>
        <v/>
      </c>
      <c r="L16" s="245" t="str">
        <f t="shared" si="1"/>
        <v/>
      </c>
      <c r="M16" s="685" t="s">
        <v>8</v>
      </c>
      <c r="N16" s="239"/>
      <c r="O16" s="246"/>
      <c r="P16" s="685" t="s">
        <v>8</v>
      </c>
      <c r="Q16" s="239"/>
      <c r="R16" s="246"/>
      <c r="S16" s="247"/>
      <c r="T16" s="248"/>
      <c r="U16" s="248"/>
      <c r="V16" s="1206" t="e">
        <f t="shared" ref="V16:V19" si="2">R16/O16</f>
        <v>#DIV/0!</v>
      </c>
      <c r="W16" s="683"/>
      <c r="Y16" s="194"/>
      <c r="Z16" s="194"/>
    </row>
    <row r="17" spans="1:26" ht="26.45" customHeight="1" x14ac:dyDescent="0.4">
      <c r="A17" s="671"/>
      <c r="B17" s="674"/>
      <c r="C17" s="686"/>
      <c r="D17" s="251"/>
      <c r="E17" s="252"/>
      <c r="F17" s="678"/>
      <c r="G17" s="678"/>
      <c r="H17" s="241"/>
      <c r="I17" s="242"/>
      <c r="J17" s="243" t="str">
        <f>IF(E17*H17*I17=0,"",(E17*H17*I17))</f>
        <v/>
      </c>
      <c r="K17" s="253" t="str">
        <f t="shared" si="0"/>
        <v/>
      </c>
      <c r="L17" s="245" t="str">
        <f t="shared" si="1"/>
        <v/>
      </c>
      <c r="M17" s="686"/>
      <c r="N17" s="251"/>
      <c r="O17" s="254"/>
      <c r="P17" s="686"/>
      <c r="Q17" s="251"/>
      <c r="R17" s="254"/>
      <c r="S17" s="255"/>
      <c r="T17" s="256"/>
      <c r="U17" s="256"/>
      <c r="V17" s="258" t="e">
        <f t="shared" si="2"/>
        <v>#DIV/0!</v>
      </c>
      <c r="W17" s="683"/>
      <c r="Y17" s="7"/>
      <c r="Z17" s="7"/>
    </row>
    <row r="18" spans="1:26" ht="26.45" customHeight="1" x14ac:dyDescent="0.4">
      <c r="A18" s="671"/>
      <c r="B18" s="674"/>
      <c r="C18" s="686"/>
      <c r="D18" s="251"/>
      <c r="E18" s="259"/>
      <c r="F18" s="678"/>
      <c r="G18" s="678"/>
      <c r="H18" s="241"/>
      <c r="I18" s="242"/>
      <c r="J18" s="243" t="str">
        <f>IF(E18*H18*I18=0,"",(E18*H18*I18))</f>
        <v/>
      </c>
      <c r="K18" s="244" t="str">
        <f t="shared" si="0"/>
        <v/>
      </c>
      <c r="L18" s="245" t="str">
        <f t="shared" si="1"/>
        <v/>
      </c>
      <c r="M18" s="686"/>
      <c r="N18" s="251"/>
      <c r="O18" s="254"/>
      <c r="P18" s="686"/>
      <c r="Q18" s="251"/>
      <c r="R18" s="254"/>
      <c r="S18" s="256"/>
      <c r="T18" s="256"/>
      <c r="U18" s="256"/>
      <c r="V18" s="1207" t="e">
        <f t="shared" si="2"/>
        <v>#DIV/0!</v>
      </c>
      <c r="W18" s="683"/>
      <c r="Y18" s="7"/>
      <c r="Z18" s="7"/>
    </row>
    <row r="19" spans="1:26" ht="25.15" customHeight="1" thickBot="1" x14ac:dyDescent="0.45">
      <c r="A19" s="671"/>
      <c r="B19" s="674"/>
      <c r="C19" s="687"/>
      <c r="D19" s="260"/>
      <c r="E19" s="259"/>
      <c r="F19" s="678"/>
      <c r="G19" s="678"/>
      <c r="H19" s="241"/>
      <c r="I19" s="242"/>
      <c r="J19" s="243" t="str">
        <f>IF(E19*H19*I19=0,"",(E19*H19*I19))</f>
        <v/>
      </c>
      <c r="K19" s="244" t="str">
        <f t="shared" si="0"/>
        <v/>
      </c>
      <c r="L19" s="245" t="str">
        <f t="shared" si="1"/>
        <v/>
      </c>
      <c r="M19" s="687"/>
      <c r="N19" s="260"/>
      <c r="O19" s="254"/>
      <c r="P19" s="687"/>
      <c r="Q19" s="260"/>
      <c r="R19" s="254"/>
      <c r="S19" s="256"/>
      <c r="T19" s="256"/>
      <c r="U19" s="256"/>
      <c r="V19" s="1208" t="e">
        <f t="shared" si="2"/>
        <v>#DIV/0!</v>
      </c>
      <c r="W19" s="684"/>
      <c r="Y19" s="7"/>
      <c r="Z19" s="7"/>
    </row>
    <row r="20" spans="1:26" ht="26.45" customHeight="1" thickBot="1" x14ac:dyDescent="0.45">
      <c r="A20" s="671"/>
      <c r="B20" s="674"/>
      <c r="C20" s="688" t="s">
        <v>7</v>
      </c>
      <c r="D20" s="689"/>
      <c r="E20" s="262"/>
      <c r="F20" s="690"/>
      <c r="G20" s="691"/>
      <c r="H20" s="691"/>
      <c r="I20" s="693"/>
      <c r="J20" s="263"/>
      <c r="K20" s="695" t="str">
        <f t="shared" si="0"/>
        <v/>
      </c>
      <c r="L20" s="711" t="str">
        <f t="shared" si="1"/>
        <v/>
      </c>
      <c r="M20" s="688" t="s">
        <v>7</v>
      </c>
      <c r="N20" s="689"/>
      <c r="O20" s="264"/>
      <c r="P20" s="688" t="s">
        <v>7</v>
      </c>
      <c r="Q20" s="689"/>
      <c r="R20" s="265"/>
      <c r="S20" s="714"/>
      <c r="T20" s="716"/>
      <c r="U20" s="698"/>
      <c r="V20" s="716"/>
      <c r="W20" s="701"/>
      <c r="Y20" s="7" t="s">
        <v>68</v>
      </c>
      <c r="Z20" s="7"/>
    </row>
    <row r="21" spans="1:26" ht="26.45" customHeight="1" x14ac:dyDescent="0.4">
      <c r="A21" s="671"/>
      <c r="B21" s="674"/>
      <c r="C21" s="704" t="s">
        <v>8</v>
      </c>
      <c r="D21" s="266"/>
      <c r="E21" s="267"/>
      <c r="F21" s="691"/>
      <c r="G21" s="691"/>
      <c r="H21" s="691"/>
      <c r="I21" s="693"/>
      <c r="J21" s="263"/>
      <c r="K21" s="696"/>
      <c r="L21" s="712"/>
      <c r="M21" s="704" t="s">
        <v>8</v>
      </c>
      <c r="N21" s="266"/>
      <c r="O21" s="268"/>
      <c r="P21" s="704" t="s">
        <v>8</v>
      </c>
      <c r="Q21" s="269"/>
      <c r="R21" s="270"/>
      <c r="S21" s="714"/>
      <c r="T21" s="717"/>
      <c r="U21" s="699"/>
      <c r="V21" s="717"/>
      <c r="W21" s="702"/>
      <c r="Y21" s="7" t="s">
        <v>22</v>
      </c>
      <c r="Z21" s="7"/>
    </row>
    <row r="22" spans="1:26" ht="26.45" customHeight="1" x14ac:dyDescent="0.4">
      <c r="A22" s="671"/>
      <c r="B22" s="674"/>
      <c r="C22" s="705"/>
      <c r="D22" s="271"/>
      <c r="E22" s="272"/>
      <c r="F22" s="691"/>
      <c r="G22" s="691"/>
      <c r="H22" s="691"/>
      <c r="I22" s="693"/>
      <c r="J22" s="263"/>
      <c r="K22" s="696"/>
      <c r="L22" s="712"/>
      <c r="M22" s="705"/>
      <c r="N22" s="271"/>
      <c r="O22" s="273"/>
      <c r="P22" s="705"/>
      <c r="Q22" s="274"/>
      <c r="R22" s="275"/>
      <c r="S22" s="714"/>
      <c r="T22" s="717"/>
      <c r="U22" s="699"/>
      <c r="V22" s="717"/>
      <c r="W22" s="702"/>
      <c r="Y22" s="5" t="s">
        <v>21</v>
      </c>
    </row>
    <row r="23" spans="1:26" ht="26.45" customHeight="1" x14ac:dyDescent="0.4">
      <c r="A23" s="671"/>
      <c r="B23" s="674"/>
      <c r="C23" s="705"/>
      <c r="D23" s="276"/>
      <c r="E23" s="272"/>
      <c r="F23" s="691"/>
      <c r="G23" s="691"/>
      <c r="H23" s="691"/>
      <c r="I23" s="693"/>
      <c r="J23" s="263"/>
      <c r="K23" s="696"/>
      <c r="L23" s="712"/>
      <c r="M23" s="705"/>
      <c r="N23" s="276"/>
      <c r="O23" s="273"/>
      <c r="P23" s="705"/>
      <c r="Q23" s="274"/>
      <c r="R23" s="275"/>
      <c r="S23" s="714"/>
      <c r="T23" s="717"/>
      <c r="U23" s="699"/>
      <c r="V23" s="717"/>
      <c r="W23" s="702"/>
      <c r="Y23" s="5" t="s">
        <v>67</v>
      </c>
    </row>
    <row r="24" spans="1:26" ht="26.45" customHeight="1" thickBot="1" x14ac:dyDescent="0.45">
      <c r="A24" s="672"/>
      <c r="B24" s="674"/>
      <c r="C24" s="706"/>
      <c r="D24" s="277"/>
      <c r="E24" s="278"/>
      <c r="F24" s="692"/>
      <c r="G24" s="692"/>
      <c r="H24" s="692"/>
      <c r="I24" s="694"/>
      <c r="J24" s="279"/>
      <c r="K24" s="697"/>
      <c r="L24" s="713"/>
      <c r="M24" s="706"/>
      <c r="N24" s="277"/>
      <c r="O24" s="280"/>
      <c r="P24" s="706"/>
      <c r="Q24" s="281"/>
      <c r="R24" s="282"/>
      <c r="S24" s="715"/>
      <c r="T24" s="718"/>
      <c r="U24" s="700"/>
      <c r="V24" s="718"/>
      <c r="W24" s="703"/>
    </row>
    <row r="25" spans="1:26" ht="10.9" customHeight="1" thickBot="1" x14ac:dyDescent="0.45">
      <c r="A25" s="226"/>
      <c r="B25" s="283"/>
      <c r="C25" s="284"/>
      <c r="D25" s="285"/>
      <c r="E25" s="286"/>
      <c r="F25" s="287"/>
      <c r="G25" s="287"/>
      <c r="H25" s="287"/>
      <c r="I25" s="288"/>
      <c r="J25" s="289"/>
      <c r="K25" s="198"/>
      <c r="L25" s="198"/>
      <c r="M25" s="198"/>
      <c r="N25" s="198"/>
      <c r="O25" s="198"/>
      <c r="P25" s="290"/>
      <c r="Q25" s="290"/>
      <c r="R25" s="290"/>
      <c r="S25" s="225"/>
      <c r="T25" s="225"/>
      <c r="U25" s="225"/>
      <c r="V25" s="198"/>
      <c r="W25" s="198"/>
    </row>
    <row r="26" spans="1:26" ht="26.45" customHeight="1" thickBot="1" x14ac:dyDescent="0.45">
      <c r="A26" s="707"/>
      <c r="B26" s="646"/>
      <c r="C26" s="709" t="s">
        <v>19</v>
      </c>
      <c r="D26" s="710"/>
      <c r="E26" s="650"/>
      <c r="F26" s="651"/>
      <c r="G26" s="651"/>
      <c r="H26" s="651"/>
      <c r="I26" s="651"/>
      <c r="J26" s="651"/>
      <c r="K26" s="651"/>
      <c r="L26" s="652"/>
      <c r="M26" s="650"/>
      <c r="N26" s="651"/>
      <c r="O26" s="652"/>
      <c r="P26" s="665"/>
      <c r="Q26" s="666"/>
      <c r="R26" s="666"/>
      <c r="S26" s="666"/>
      <c r="T26" s="666"/>
      <c r="U26" s="666"/>
      <c r="V26" s="666"/>
      <c r="W26" s="667"/>
      <c r="Y26" s="5" t="s">
        <v>9</v>
      </c>
    </row>
    <row r="27" spans="1:26" ht="26.45" customHeight="1" thickBot="1" x14ac:dyDescent="0.45">
      <c r="A27" s="708"/>
      <c r="B27" s="647"/>
      <c r="C27" s="709" t="s">
        <v>0</v>
      </c>
      <c r="D27" s="710"/>
      <c r="E27" s="668"/>
      <c r="F27" s="668"/>
      <c r="G27" s="668"/>
      <c r="H27" s="668"/>
      <c r="I27" s="668"/>
      <c r="J27" s="668"/>
      <c r="K27" s="668"/>
      <c r="L27" s="668"/>
      <c r="M27" s="668"/>
      <c r="N27" s="668"/>
      <c r="O27" s="668"/>
      <c r="P27" s="668"/>
      <c r="Q27" s="668"/>
      <c r="R27" s="668"/>
      <c r="S27" s="668"/>
      <c r="T27" s="668"/>
      <c r="U27" s="668"/>
      <c r="V27" s="669"/>
      <c r="W27" s="668"/>
      <c r="Y27" s="5" t="s">
        <v>11</v>
      </c>
    </row>
    <row r="28" spans="1:26" ht="26.45" customHeight="1" thickBot="1" x14ac:dyDescent="0.45">
      <c r="A28" s="670"/>
      <c r="B28" s="719"/>
      <c r="C28" s="675" t="s">
        <v>6</v>
      </c>
      <c r="D28" s="676"/>
      <c r="E28" s="229"/>
      <c r="F28" s="677"/>
      <c r="G28" s="679"/>
      <c r="H28" s="291"/>
      <c r="I28" s="292"/>
      <c r="J28" s="293" t="str">
        <f>IF(E28*H28*I28=0,"",(E28*H28*I28))</f>
        <v/>
      </c>
      <c r="K28" s="294" t="str">
        <f t="shared" ref="K28:K33" si="3">IF(E28*H28*I28*0.8=0,"",(E28*H28*I28*0.8))</f>
        <v/>
      </c>
      <c r="L28" s="295" t="str">
        <f t="shared" ref="L28:L33" si="4">IF(E28*H28*I28*0.2=0,"",(E28*H28*I28*0.2))</f>
        <v/>
      </c>
      <c r="M28" s="675" t="s">
        <v>6</v>
      </c>
      <c r="N28" s="676"/>
      <c r="O28" s="235"/>
      <c r="P28" s="675" t="s">
        <v>6</v>
      </c>
      <c r="Q28" s="676"/>
      <c r="R28" s="235"/>
      <c r="S28" s="296">
        <f>R28*H28*I28</f>
        <v>0</v>
      </c>
      <c r="T28" s="296">
        <f>S28*0.8</f>
        <v>0</v>
      </c>
      <c r="U28" s="296">
        <f>S28*0.2</f>
        <v>0</v>
      </c>
      <c r="V28" s="238" t="e">
        <f>R28/O28</f>
        <v>#DIV/0!</v>
      </c>
      <c r="W28" s="682"/>
      <c r="Y28" s="5" t="s">
        <v>67</v>
      </c>
    </row>
    <row r="29" spans="1:26" ht="26.45" customHeight="1" x14ac:dyDescent="0.4">
      <c r="A29" s="671"/>
      <c r="B29" s="720"/>
      <c r="C29" s="685" t="s">
        <v>8</v>
      </c>
      <c r="D29" s="297"/>
      <c r="E29" s="252"/>
      <c r="F29" s="678"/>
      <c r="G29" s="678"/>
      <c r="H29" s="298"/>
      <c r="I29" s="299"/>
      <c r="J29" s="243" t="str">
        <f>IF(E29*H29*I29=0,"",(E29*H29*I29))</f>
        <v/>
      </c>
      <c r="K29" s="300" t="str">
        <f t="shared" si="3"/>
        <v/>
      </c>
      <c r="L29" s="301" t="str">
        <f t="shared" si="4"/>
        <v/>
      </c>
      <c r="M29" s="685" t="s">
        <v>8</v>
      </c>
      <c r="N29" s="297"/>
      <c r="O29" s="254"/>
      <c r="P29" s="685" t="s">
        <v>8</v>
      </c>
      <c r="Q29" s="297"/>
      <c r="R29" s="254"/>
      <c r="S29" s="247"/>
      <c r="T29" s="248"/>
      <c r="U29" s="302"/>
      <c r="V29" s="250" t="e">
        <f>R29/O29</f>
        <v>#DIV/0!</v>
      </c>
      <c r="W29" s="683"/>
    </row>
    <row r="30" spans="1:26" ht="26.45" customHeight="1" x14ac:dyDescent="0.4">
      <c r="A30" s="671"/>
      <c r="B30" s="720"/>
      <c r="C30" s="686"/>
      <c r="D30" s="251"/>
      <c r="E30" s="252"/>
      <c r="F30" s="678"/>
      <c r="G30" s="678"/>
      <c r="H30" s="241"/>
      <c r="I30" s="299"/>
      <c r="J30" s="243" t="str">
        <f>IF(E30*H30*I30=0,"",(E30*H30*I30))</f>
        <v/>
      </c>
      <c r="K30" s="300" t="str">
        <f t="shared" si="3"/>
        <v/>
      </c>
      <c r="L30" s="301" t="str">
        <f t="shared" si="4"/>
        <v/>
      </c>
      <c r="M30" s="686"/>
      <c r="N30" s="251"/>
      <c r="O30" s="254"/>
      <c r="P30" s="686"/>
      <c r="Q30" s="251"/>
      <c r="R30" s="254"/>
      <c r="S30" s="255"/>
      <c r="T30" s="256"/>
      <c r="U30" s="303"/>
      <c r="V30" s="258" t="e">
        <f t="shared" ref="V29:V32" si="5">R30/O30</f>
        <v>#DIV/0!</v>
      </c>
      <c r="W30" s="683"/>
    </row>
    <row r="31" spans="1:26" ht="26.45" customHeight="1" x14ac:dyDescent="0.4">
      <c r="A31" s="671"/>
      <c r="B31" s="720"/>
      <c r="C31" s="686"/>
      <c r="D31" s="251"/>
      <c r="E31" s="259"/>
      <c r="F31" s="678"/>
      <c r="G31" s="678"/>
      <c r="H31" s="261"/>
      <c r="I31" s="304"/>
      <c r="J31" s="243" t="str">
        <f>IF(E31*H31*I31=0,"",(E31*H31*I31))</f>
        <v/>
      </c>
      <c r="K31" s="300" t="str">
        <f t="shared" si="3"/>
        <v/>
      </c>
      <c r="L31" s="301" t="str">
        <f t="shared" si="4"/>
        <v/>
      </c>
      <c r="M31" s="686"/>
      <c r="N31" s="251"/>
      <c r="O31" s="254"/>
      <c r="P31" s="686"/>
      <c r="Q31" s="251"/>
      <c r="R31" s="254"/>
      <c r="S31" s="256"/>
      <c r="T31" s="256"/>
      <c r="U31" s="303"/>
      <c r="V31" s="258" t="e">
        <f>R31/O31</f>
        <v>#DIV/0!</v>
      </c>
      <c r="W31" s="683"/>
    </row>
    <row r="32" spans="1:26" ht="26.45" customHeight="1" thickBot="1" x14ac:dyDescent="0.45">
      <c r="A32" s="671"/>
      <c r="B32" s="720"/>
      <c r="C32" s="687"/>
      <c r="D32" s="260"/>
      <c r="E32" s="259"/>
      <c r="F32" s="678"/>
      <c r="G32" s="678"/>
      <c r="H32" s="261"/>
      <c r="I32" s="304"/>
      <c r="J32" s="243" t="str">
        <f>IF(E32*H32*I32=0,"",(E32*H32*I32))</f>
        <v/>
      </c>
      <c r="K32" s="300" t="str">
        <f t="shared" si="3"/>
        <v/>
      </c>
      <c r="L32" s="301" t="str">
        <f t="shared" si="4"/>
        <v/>
      </c>
      <c r="M32" s="687"/>
      <c r="N32" s="260"/>
      <c r="O32" s="254"/>
      <c r="P32" s="687"/>
      <c r="Q32" s="260"/>
      <c r="R32" s="254"/>
      <c r="S32" s="256"/>
      <c r="T32" s="256"/>
      <c r="U32" s="303"/>
      <c r="V32" s="258" t="e">
        <f t="shared" si="5"/>
        <v>#DIV/0!</v>
      </c>
      <c r="W32" s="684"/>
    </row>
    <row r="33" spans="1:23" ht="26.45" customHeight="1" thickBot="1" x14ac:dyDescent="0.45">
      <c r="A33" s="671"/>
      <c r="B33" s="720"/>
      <c r="C33" s="688" t="s">
        <v>7</v>
      </c>
      <c r="D33" s="689"/>
      <c r="E33" s="262"/>
      <c r="F33" s="690"/>
      <c r="G33" s="691"/>
      <c r="H33" s="691"/>
      <c r="I33" s="722"/>
      <c r="J33" s="305" t="str">
        <f>IF(E33*H33*I33=0,"",(E33*H33*I33))</f>
        <v/>
      </c>
      <c r="K33" s="724" t="str">
        <f t="shared" si="3"/>
        <v/>
      </c>
      <c r="L33" s="711" t="str">
        <f t="shared" si="4"/>
        <v/>
      </c>
      <c r="M33" s="688" t="s">
        <v>7</v>
      </c>
      <c r="N33" s="689"/>
      <c r="O33" s="264"/>
      <c r="P33" s="688" t="s">
        <v>7</v>
      </c>
      <c r="Q33" s="689"/>
      <c r="R33" s="433"/>
      <c r="S33" s="727"/>
      <c r="T33" s="716"/>
      <c r="U33" s="701"/>
      <c r="V33" s="698"/>
      <c r="W33" s="701"/>
    </row>
    <row r="34" spans="1:23" ht="26.45" customHeight="1" x14ac:dyDescent="0.4">
      <c r="A34" s="671"/>
      <c r="B34" s="720"/>
      <c r="C34" s="704" t="s">
        <v>8</v>
      </c>
      <c r="D34" s="266"/>
      <c r="E34" s="306"/>
      <c r="F34" s="691"/>
      <c r="G34" s="691"/>
      <c r="H34" s="691"/>
      <c r="I34" s="722"/>
      <c r="J34" s="263" t="str">
        <f>IF(E34*H34*I34=0,"",(E34*H34*I34))</f>
        <v/>
      </c>
      <c r="K34" s="725"/>
      <c r="L34" s="712"/>
      <c r="M34" s="704" t="s">
        <v>8</v>
      </c>
      <c r="N34" s="266"/>
      <c r="O34" s="268"/>
      <c r="P34" s="704" t="s">
        <v>8</v>
      </c>
      <c r="Q34" s="266"/>
      <c r="R34" s="355"/>
      <c r="S34" s="728"/>
      <c r="T34" s="717"/>
      <c r="U34" s="702"/>
      <c r="V34" s="699"/>
      <c r="W34" s="702"/>
    </row>
    <row r="35" spans="1:23" ht="26.45" customHeight="1" x14ac:dyDescent="0.4">
      <c r="A35" s="671"/>
      <c r="B35" s="720"/>
      <c r="C35" s="705"/>
      <c r="D35" s="271"/>
      <c r="E35" s="307"/>
      <c r="F35" s="691"/>
      <c r="G35" s="691"/>
      <c r="H35" s="691"/>
      <c r="I35" s="722"/>
      <c r="J35" s="263" t="str">
        <f>IF(E35*H35*I35=0,"",(E35*H35*I35))</f>
        <v/>
      </c>
      <c r="K35" s="725"/>
      <c r="L35" s="712"/>
      <c r="M35" s="705"/>
      <c r="N35" s="271"/>
      <c r="O35" s="273"/>
      <c r="P35" s="705"/>
      <c r="Q35" s="271"/>
      <c r="R35" s="356"/>
      <c r="S35" s="728"/>
      <c r="T35" s="717"/>
      <c r="U35" s="702"/>
      <c r="V35" s="699"/>
      <c r="W35" s="702"/>
    </row>
    <row r="36" spans="1:23" ht="26.45" customHeight="1" x14ac:dyDescent="0.4">
      <c r="A36" s="671"/>
      <c r="B36" s="720"/>
      <c r="C36" s="705"/>
      <c r="D36" s="276"/>
      <c r="E36" s="272"/>
      <c r="F36" s="691"/>
      <c r="G36" s="691"/>
      <c r="H36" s="691"/>
      <c r="I36" s="722"/>
      <c r="J36" s="263"/>
      <c r="K36" s="725"/>
      <c r="L36" s="712"/>
      <c r="M36" s="705"/>
      <c r="N36" s="276"/>
      <c r="O36" s="273"/>
      <c r="P36" s="705"/>
      <c r="Q36" s="276"/>
      <c r="R36" s="356"/>
      <c r="S36" s="728"/>
      <c r="T36" s="717"/>
      <c r="U36" s="702"/>
      <c r="V36" s="699"/>
      <c r="W36" s="702"/>
    </row>
    <row r="37" spans="1:23" ht="26.45" customHeight="1" thickBot="1" x14ac:dyDescent="0.45">
      <c r="A37" s="672"/>
      <c r="B37" s="721"/>
      <c r="C37" s="706"/>
      <c r="D37" s="277"/>
      <c r="E37" s="278"/>
      <c r="F37" s="692"/>
      <c r="G37" s="692"/>
      <c r="H37" s="692"/>
      <c r="I37" s="723"/>
      <c r="J37" s="279"/>
      <c r="K37" s="726"/>
      <c r="L37" s="713"/>
      <c r="M37" s="706"/>
      <c r="N37" s="277"/>
      <c r="O37" s="280"/>
      <c r="P37" s="706"/>
      <c r="Q37" s="277"/>
      <c r="R37" s="357"/>
      <c r="S37" s="729"/>
      <c r="T37" s="718"/>
      <c r="U37" s="703"/>
      <c r="V37" s="700"/>
      <c r="W37" s="703"/>
    </row>
    <row r="38" spans="1:23" ht="10.9" customHeight="1" thickBot="1" x14ac:dyDescent="0.45">
      <c r="A38" s="226"/>
      <c r="B38" s="308"/>
      <c r="C38" s="228"/>
      <c r="D38" s="228"/>
      <c r="E38" s="430"/>
      <c r="F38" s="430"/>
      <c r="G38" s="430"/>
      <c r="H38" s="430"/>
      <c r="I38" s="430"/>
      <c r="J38" s="430"/>
      <c r="K38" s="198"/>
      <c r="L38" s="198"/>
      <c r="M38" s="198"/>
      <c r="N38" s="198"/>
      <c r="O38" s="198"/>
      <c r="P38" s="290"/>
      <c r="Q38" s="290"/>
      <c r="R38" s="290"/>
      <c r="S38" s="225"/>
      <c r="T38" s="225"/>
      <c r="U38" s="225"/>
      <c r="V38" s="198"/>
      <c r="W38" s="198"/>
    </row>
    <row r="39" spans="1:23" ht="26.45" customHeight="1" thickBot="1" x14ac:dyDescent="0.45">
      <c r="A39" s="707"/>
      <c r="B39" s="646"/>
      <c r="C39" s="648" t="s">
        <v>19</v>
      </c>
      <c r="D39" s="649"/>
      <c r="E39" s="665"/>
      <c r="F39" s="666"/>
      <c r="G39" s="666"/>
      <c r="H39" s="666"/>
      <c r="I39" s="666"/>
      <c r="J39" s="666"/>
      <c r="K39" s="666"/>
      <c r="L39" s="667"/>
      <c r="M39" s="650"/>
      <c r="N39" s="651"/>
      <c r="O39" s="652"/>
      <c r="P39" s="665"/>
      <c r="Q39" s="666"/>
      <c r="R39" s="666"/>
      <c r="S39" s="666"/>
      <c r="T39" s="666"/>
      <c r="U39" s="666"/>
      <c r="V39" s="666"/>
      <c r="W39" s="667"/>
    </row>
    <row r="40" spans="1:23" ht="26.45" customHeight="1" thickBot="1" x14ac:dyDescent="0.45">
      <c r="A40" s="708"/>
      <c r="B40" s="647"/>
      <c r="C40" s="648" t="s">
        <v>0</v>
      </c>
      <c r="D40" s="649"/>
      <c r="E40" s="668"/>
      <c r="F40" s="668"/>
      <c r="G40" s="668"/>
      <c r="H40" s="668"/>
      <c r="I40" s="668"/>
      <c r="J40" s="668"/>
      <c r="K40" s="668"/>
      <c r="L40" s="668"/>
      <c r="M40" s="668"/>
      <c r="N40" s="668"/>
      <c r="O40" s="668"/>
      <c r="P40" s="668"/>
      <c r="Q40" s="668"/>
      <c r="R40" s="668"/>
      <c r="S40" s="668"/>
      <c r="T40" s="668"/>
      <c r="U40" s="668"/>
      <c r="V40" s="669"/>
      <c r="W40" s="668"/>
    </row>
    <row r="41" spans="1:23" ht="26.45" customHeight="1" thickBot="1" x14ac:dyDescent="0.45">
      <c r="A41" s="670"/>
      <c r="B41" s="719"/>
      <c r="C41" s="675" t="s">
        <v>6</v>
      </c>
      <c r="D41" s="676"/>
      <c r="E41" s="229"/>
      <c r="F41" s="677"/>
      <c r="G41" s="679"/>
      <c r="H41" s="230"/>
      <c r="I41" s="309"/>
      <c r="J41" s="293" t="str">
        <f>IF(E41*H41*I41=0,"",(E41*H41*I41))</f>
        <v/>
      </c>
      <c r="K41" s="310" t="str">
        <f t="shared" ref="K41:K46" si="6">IF(E41*H41*I41*0.8=0,"",(E41*H41*I41*0.8))</f>
        <v/>
      </c>
      <c r="L41" s="311" t="str">
        <f t="shared" ref="L41:L46" si="7">IF(E41*H41*I41*0.2=0,"",(E41*H41*I41*0.2))</f>
        <v/>
      </c>
      <c r="M41" s="675" t="s">
        <v>6</v>
      </c>
      <c r="N41" s="676"/>
      <c r="O41" s="235"/>
      <c r="P41" s="675" t="s">
        <v>6</v>
      </c>
      <c r="Q41" s="676"/>
      <c r="R41" s="235"/>
      <c r="S41" s="296">
        <f>R41*I41*H41</f>
        <v>0</v>
      </c>
      <c r="T41" s="296">
        <f>S41*0.8</f>
        <v>0</v>
      </c>
      <c r="U41" s="296">
        <f>S41*0.2</f>
        <v>0</v>
      </c>
      <c r="V41" s="238" t="e">
        <f>R41/O41</f>
        <v>#DIV/0!</v>
      </c>
      <c r="W41" s="682"/>
    </row>
    <row r="42" spans="1:23" ht="26.45" customHeight="1" x14ac:dyDescent="0.4">
      <c r="A42" s="671"/>
      <c r="B42" s="720"/>
      <c r="C42" s="685" t="s">
        <v>8</v>
      </c>
      <c r="D42" s="239"/>
      <c r="E42" s="240"/>
      <c r="F42" s="678"/>
      <c r="G42" s="678"/>
      <c r="H42" s="241"/>
      <c r="I42" s="312"/>
      <c r="J42" s="243" t="str">
        <f>IF(E42*H42*I42=0,"",(E42*H42*I42))</f>
        <v/>
      </c>
      <c r="K42" s="300" t="str">
        <f t="shared" si="6"/>
        <v/>
      </c>
      <c r="L42" s="301" t="str">
        <f t="shared" si="7"/>
        <v/>
      </c>
      <c r="M42" s="685" t="s">
        <v>8</v>
      </c>
      <c r="N42" s="239"/>
      <c r="O42" s="246"/>
      <c r="P42" s="685" t="s">
        <v>8</v>
      </c>
      <c r="Q42" s="239"/>
      <c r="R42" s="246"/>
      <c r="S42" s="247"/>
      <c r="T42" s="248"/>
      <c r="U42" s="302"/>
      <c r="V42" s="250" t="e">
        <f>R42/O42</f>
        <v>#DIV/0!</v>
      </c>
      <c r="W42" s="683"/>
    </row>
    <row r="43" spans="1:23" ht="26.45" customHeight="1" x14ac:dyDescent="0.4">
      <c r="A43" s="671"/>
      <c r="B43" s="720"/>
      <c r="C43" s="686"/>
      <c r="D43" s="251"/>
      <c r="E43" s="252"/>
      <c r="F43" s="678"/>
      <c r="G43" s="678"/>
      <c r="H43" s="241"/>
      <c r="I43" s="312"/>
      <c r="J43" s="243" t="str">
        <f>IF(E43*H43*I43=0,"",(E43*H43*I43))</f>
        <v/>
      </c>
      <c r="K43" s="313" t="str">
        <f t="shared" si="6"/>
        <v/>
      </c>
      <c r="L43" s="301" t="str">
        <f t="shared" si="7"/>
        <v/>
      </c>
      <c r="M43" s="686"/>
      <c r="N43" s="251"/>
      <c r="O43" s="254"/>
      <c r="P43" s="686"/>
      <c r="Q43" s="251"/>
      <c r="R43" s="254"/>
      <c r="S43" s="255"/>
      <c r="T43" s="256"/>
      <c r="U43" s="303"/>
      <c r="V43" s="258" t="e">
        <f t="shared" ref="V43:V45" si="8">R43/O43</f>
        <v>#DIV/0!</v>
      </c>
      <c r="W43" s="683"/>
    </row>
    <row r="44" spans="1:23" ht="26.45" customHeight="1" x14ac:dyDescent="0.4">
      <c r="A44" s="671"/>
      <c r="B44" s="720"/>
      <c r="C44" s="686"/>
      <c r="D44" s="251"/>
      <c r="E44" s="259"/>
      <c r="F44" s="678"/>
      <c r="G44" s="678"/>
      <c r="H44" s="241"/>
      <c r="I44" s="312"/>
      <c r="J44" s="243" t="str">
        <f>IF(E44*H44*I44=0,"",(E44*H44*I44))</f>
        <v/>
      </c>
      <c r="K44" s="313" t="str">
        <f t="shared" si="6"/>
        <v/>
      </c>
      <c r="L44" s="301" t="str">
        <f t="shared" si="7"/>
        <v/>
      </c>
      <c r="M44" s="686"/>
      <c r="N44" s="251"/>
      <c r="O44" s="254"/>
      <c r="P44" s="686"/>
      <c r="Q44" s="251"/>
      <c r="R44" s="254"/>
      <c r="S44" s="256"/>
      <c r="T44" s="256"/>
      <c r="U44" s="303"/>
      <c r="V44" s="258" t="e">
        <f t="shared" si="8"/>
        <v>#DIV/0!</v>
      </c>
      <c r="W44" s="683"/>
    </row>
    <row r="45" spans="1:23" ht="26.45" customHeight="1" thickBot="1" x14ac:dyDescent="0.45">
      <c r="A45" s="671"/>
      <c r="B45" s="720"/>
      <c r="C45" s="687"/>
      <c r="D45" s="260"/>
      <c r="E45" s="259"/>
      <c r="F45" s="678"/>
      <c r="G45" s="678"/>
      <c r="H45" s="241"/>
      <c r="I45" s="312"/>
      <c r="J45" s="243" t="str">
        <f>IF(E45*H45*I45=0,"",(E45*H45*I45))</f>
        <v/>
      </c>
      <c r="K45" s="313" t="str">
        <f t="shared" si="6"/>
        <v/>
      </c>
      <c r="L45" s="301" t="str">
        <f t="shared" si="7"/>
        <v/>
      </c>
      <c r="M45" s="687"/>
      <c r="N45" s="260"/>
      <c r="O45" s="254"/>
      <c r="P45" s="687"/>
      <c r="Q45" s="260"/>
      <c r="R45" s="254"/>
      <c r="S45" s="256"/>
      <c r="T45" s="256"/>
      <c r="U45" s="303"/>
      <c r="V45" s="258" t="e">
        <f t="shared" si="8"/>
        <v>#DIV/0!</v>
      </c>
      <c r="W45" s="684"/>
    </row>
    <row r="46" spans="1:23" ht="26.45" customHeight="1" thickBot="1" x14ac:dyDescent="0.45">
      <c r="A46" s="671"/>
      <c r="B46" s="720"/>
      <c r="C46" s="688" t="s">
        <v>7</v>
      </c>
      <c r="D46" s="689"/>
      <c r="E46" s="262"/>
      <c r="F46" s="690"/>
      <c r="G46" s="691"/>
      <c r="H46" s="691"/>
      <c r="I46" s="730"/>
      <c r="J46" s="435"/>
      <c r="K46" s="695" t="str">
        <f t="shared" si="6"/>
        <v/>
      </c>
      <c r="L46" s="711" t="str">
        <f t="shared" si="7"/>
        <v/>
      </c>
      <c r="M46" s="688" t="s">
        <v>7</v>
      </c>
      <c r="N46" s="689"/>
      <c r="O46" s="264"/>
      <c r="P46" s="688" t="s">
        <v>7</v>
      </c>
      <c r="Q46" s="689"/>
      <c r="R46" s="434"/>
      <c r="S46" s="714"/>
      <c r="T46" s="716"/>
      <c r="U46" s="701"/>
      <c r="V46" s="698"/>
      <c r="W46" s="701"/>
    </row>
    <row r="47" spans="1:23" ht="26.45" customHeight="1" x14ac:dyDescent="0.4">
      <c r="A47" s="671"/>
      <c r="B47" s="720"/>
      <c r="C47" s="704" t="s">
        <v>8</v>
      </c>
      <c r="D47" s="266"/>
      <c r="E47" s="267"/>
      <c r="F47" s="691"/>
      <c r="G47" s="691"/>
      <c r="H47" s="691"/>
      <c r="I47" s="730"/>
      <c r="J47" s="436"/>
      <c r="K47" s="696"/>
      <c r="L47" s="712"/>
      <c r="M47" s="704" t="s">
        <v>8</v>
      </c>
      <c r="N47" s="266"/>
      <c r="O47" s="268"/>
      <c r="P47" s="704" t="s">
        <v>8</v>
      </c>
      <c r="Q47" s="269"/>
      <c r="R47" s="270"/>
      <c r="S47" s="714"/>
      <c r="T47" s="717"/>
      <c r="U47" s="702"/>
      <c r="V47" s="699"/>
      <c r="W47" s="702"/>
    </row>
    <row r="48" spans="1:23" ht="26.45" customHeight="1" x14ac:dyDescent="0.4">
      <c r="A48" s="671"/>
      <c r="B48" s="720"/>
      <c r="C48" s="705"/>
      <c r="D48" s="271"/>
      <c r="E48" s="272"/>
      <c r="F48" s="691"/>
      <c r="G48" s="691"/>
      <c r="H48" s="691"/>
      <c r="I48" s="730"/>
      <c r="J48" s="436"/>
      <c r="K48" s="696"/>
      <c r="L48" s="712"/>
      <c r="M48" s="705"/>
      <c r="N48" s="271"/>
      <c r="O48" s="273"/>
      <c r="P48" s="705"/>
      <c r="Q48" s="274"/>
      <c r="R48" s="275"/>
      <c r="S48" s="714"/>
      <c r="T48" s="717"/>
      <c r="U48" s="702"/>
      <c r="V48" s="699"/>
      <c r="W48" s="702"/>
    </row>
    <row r="49" spans="1:23" ht="26.45" customHeight="1" x14ac:dyDescent="0.4">
      <c r="A49" s="671"/>
      <c r="B49" s="720"/>
      <c r="C49" s="705"/>
      <c r="D49" s="276"/>
      <c r="E49" s="272"/>
      <c r="F49" s="691"/>
      <c r="G49" s="691"/>
      <c r="H49" s="691"/>
      <c r="I49" s="730"/>
      <c r="J49" s="436"/>
      <c r="K49" s="696"/>
      <c r="L49" s="712"/>
      <c r="M49" s="705"/>
      <c r="N49" s="276"/>
      <c r="O49" s="273"/>
      <c r="P49" s="705"/>
      <c r="Q49" s="274"/>
      <c r="R49" s="275"/>
      <c r="S49" s="714"/>
      <c r="T49" s="717"/>
      <c r="U49" s="702"/>
      <c r="V49" s="699"/>
      <c r="W49" s="702"/>
    </row>
    <row r="50" spans="1:23" ht="26.45" customHeight="1" thickBot="1" x14ac:dyDescent="0.45">
      <c r="A50" s="672"/>
      <c r="B50" s="721"/>
      <c r="C50" s="706"/>
      <c r="D50" s="277"/>
      <c r="E50" s="278"/>
      <c r="F50" s="692"/>
      <c r="G50" s="692"/>
      <c r="H50" s="692"/>
      <c r="I50" s="731"/>
      <c r="J50" s="437"/>
      <c r="K50" s="697"/>
      <c r="L50" s="713"/>
      <c r="M50" s="706"/>
      <c r="N50" s="277"/>
      <c r="O50" s="278"/>
      <c r="P50" s="706"/>
      <c r="Q50" s="281"/>
      <c r="R50" s="282"/>
      <c r="S50" s="715"/>
      <c r="T50" s="718"/>
      <c r="U50" s="703"/>
      <c r="V50" s="700"/>
      <c r="W50" s="703"/>
    </row>
    <row r="51" spans="1:23" ht="10.9" customHeight="1" thickBot="1" x14ac:dyDescent="0.45">
      <c r="A51" s="226"/>
      <c r="B51" s="308"/>
      <c r="C51" s="284"/>
      <c r="D51" s="317"/>
      <c r="E51" s="318"/>
      <c r="F51" s="284"/>
      <c r="G51" s="284"/>
      <c r="H51" s="284"/>
      <c r="I51" s="289"/>
      <c r="J51" s="289"/>
      <c r="K51" s="198"/>
      <c r="L51" s="198"/>
      <c r="M51" s="198"/>
      <c r="N51" s="198"/>
      <c r="O51" s="198"/>
      <c r="P51" s="290"/>
      <c r="Q51" s="290"/>
      <c r="R51" s="290"/>
      <c r="S51" s="225"/>
      <c r="T51" s="225"/>
      <c r="U51" s="225"/>
      <c r="V51" s="198"/>
      <c r="W51" s="198"/>
    </row>
    <row r="52" spans="1:23" ht="26.45" customHeight="1" thickBot="1" x14ac:dyDescent="0.45">
      <c r="A52" s="707"/>
      <c r="B52" s="737"/>
      <c r="C52" s="709" t="s">
        <v>19</v>
      </c>
      <c r="D52" s="710"/>
      <c r="E52" s="650"/>
      <c r="F52" s="651"/>
      <c r="G52" s="651"/>
      <c r="H52" s="651"/>
      <c r="I52" s="651"/>
      <c r="J52" s="651"/>
      <c r="K52" s="651"/>
      <c r="L52" s="652"/>
      <c r="M52" s="429"/>
      <c r="N52" s="429"/>
      <c r="O52" s="429"/>
      <c r="P52" s="665"/>
      <c r="Q52" s="666"/>
      <c r="R52" s="666"/>
      <c r="S52" s="666"/>
      <c r="T52" s="666"/>
      <c r="U52" s="666"/>
      <c r="V52" s="666"/>
      <c r="W52" s="667"/>
    </row>
    <row r="53" spans="1:23" ht="26.45" customHeight="1" thickBot="1" x14ac:dyDescent="0.45">
      <c r="A53" s="708"/>
      <c r="B53" s="738"/>
      <c r="C53" s="709" t="s">
        <v>0</v>
      </c>
      <c r="D53" s="710"/>
      <c r="E53" s="668"/>
      <c r="F53" s="668"/>
      <c r="G53" s="668"/>
      <c r="H53" s="668"/>
      <c r="I53" s="668"/>
      <c r="J53" s="668"/>
      <c r="K53" s="668"/>
      <c r="L53" s="668"/>
      <c r="M53" s="668"/>
      <c r="N53" s="668"/>
      <c r="O53" s="668"/>
      <c r="P53" s="668"/>
      <c r="Q53" s="668"/>
      <c r="R53" s="668"/>
      <c r="S53" s="668"/>
      <c r="T53" s="668"/>
      <c r="U53" s="668"/>
      <c r="V53" s="669"/>
      <c r="W53" s="668"/>
    </row>
    <row r="54" spans="1:23" ht="26.45" customHeight="1" thickBot="1" x14ac:dyDescent="0.45">
      <c r="A54" s="670"/>
      <c r="B54" s="719"/>
      <c r="C54" s="675" t="s">
        <v>6</v>
      </c>
      <c r="D54" s="676"/>
      <c r="E54" s="319"/>
      <c r="F54" s="732"/>
      <c r="G54" s="734"/>
      <c r="H54" s="320"/>
      <c r="I54" s="321"/>
      <c r="J54" s="322"/>
      <c r="K54" s="323"/>
      <c r="L54" s="322"/>
      <c r="M54" s="735" t="s">
        <v>6</v>
      </c>
      <c r="N54" s="736"/>
      <c r="O54" s="324"/>
      <c r="P54" s="735" t="s">
        <v>6</v>
      </c>
      <c r="Q54" s="736"/>
      <c r="R54" s="325"/>
      <c r="S54" s="296">
        <f>R54*I54*H54</f>
        <v>0</v>
      </c>
      <c r="T54" s="296">
        <f>S54*0.8</f>
        <v>0</v>
      </c>
      <c r="U54" s="296">
        <f>S54*0.2</f>
        <v>0</v>
      </c>
      <c r="V54" s="322" t="e">
        <f>R54/O54</f>
        <v>#DIV/0!</v>
      </c>
      <c r="W54" s="682"/>
    </row>
    <row r="55" spans="1:23" ht="26.45" customHeight="1" x14ac:dyDescent="0.4">
      <c r="A55" s="671"/>
      <c r="B55" s="720"/>
      <c r="C55" s="685" t="s">
        <v>8</v>
      </c>
      <c r="D55" s="297"/>
      <c r="E55" s="326"/>
      <c r="F55" s="733"/>
      <c r="G55" s="733"/>
      <c r="H55" s="327"/>
      <c r="I55" s="328"/>
      <c r="J55" s="329" t="str">
        <f>IF(E55*H55*I55=0,"",(E55*H55*I55))</f>
        <v/>
      </c>
      <c r="K55" s="330" t="str">
        <f t="shared" ref="K55:K59" si="9">IF(E55*H55*I55*0.8=0,"",(E55*H55*I55*0.8))</f>
        <v/>
      </c>
      <c r="L55" s="331" t="str">
        <f t="shared" ref="L55:L59" si="10">IF(E55*H55*I55*0.2=0,"",(E55*H55*I55*0.2))</f>
        <v/>
      </c>
      <c r="M55" s="739" t="s">
        <v>8</v>
      </c>
      <c r="N55" s="332"/>
      <c r="O55" s="333"/>
      <c r="P55" s="739" t="s">
        <v>8</v>
      </c>
      <c r="Q55" s="334"/>
      <c r="R55" s="335"/>
      <c r="S55" s="336"/>
      <c r="T55" s="337"/>
      <c r="U55" s="338"/>
      <c r="V55" s="250" t="e">
        <f>R55/O55</f>
        <v>#DIV/0!</v>
      </c>
      <c r="W55" s="683"/>
    </row>
    <row r="56" spans="1:23" ht="26.45" customHeight="1" x14ac:dyDescent="0.4">
      <c r="A56" s="671"/>
      <c r="B56" s="720"/>
      <c r="C56" s="686"/>
      <c r="D56" s="297"/>
      <c r="E56" s="326"/>
      <c r="F56" s="733"/>
      <c r="G56" s="733"/>
      <c r="H56" s="339"/>
      <c r="I56" s="328"/>
      <c r="J56" s="329" t="str">
        <f>IF(E56*H56*I56=0,"",(E56*H56*I56))</f>
        <v/>
      </c>
      <c r="K56" s="339" t="str">
        <f t="shared" si="9"/>
        <v/>
      </c>
      <c r="L56" s="340" t="str">
        <f t="shared" si="10"/>
        <v/>
      </c>
      <c r="M56" s="740"/>
      <c r="N56" s="341"/>
      <c r="O56" s="335"/>
      <c r="P56" s="740"/>
      <c r="Q56" s="342"/>
      <c r="R56" s="335"/>
      <c r="S56" s="343"/>
      <c r="T56" s="343"/>
      <c r="U56" s="344"/>
      <c r="V56" s="258" t="e">
        <f t="shared" ref="V56:V58" si="11">R56/O56</f>
        <v>#DIV/0!</v>
      </c>
      <c r="W56" s="683"/>
    </row>
    <row r="57" spans="1:23" ht="26.45" customHeight="1" x14ac:dyDescent="0.4">
      <c r="A57" s="671"/>
      <c r="B57" s="720"/>
      <c r="C57" s="686"/>
      <c r="D57" s="345"/>
      <c r="E57" s="346"/>
      <c r="F57" s="733"/>
      <c r="G57" s="733"/>
      <c r="H57" s="347"/>
      <c r="I57" s="348"/>
      <c r="J57" s="329" t="str">
        <f>IF(E57*H57*I57=0,"",(E57*H57*I57))</f>
        <v/>
      </c>
      <c r="K57" s="339" t="str">
        <f t="shared" si="9"/>
        <v/>
      </c>
      <c r="L57" s="340" t="str">
        <f t="shared" si="10"/>
        <v/>
      </c>
      <c r="M57" s="740"/>
      <c r="N57" s="341"/>
      <c r="O57" s="335"/>
      <c r="P57" s="740"/>
      <c r="Q57" s="349"/>
      <c r="R57" s="350"/>
      <c r="S57" s="343"/>
      <c r="T57" s="343"/>
      <c r="U57" s="344"/>
      <c r="V57" s="258" t="e">
        <f t="shared" si="11"/>
        <v>#DIV/0!</v>
      </c>
      <c r="W57" s="683"/>
    </row>
    <row r="58" spans="1:23" ht="26.45" customHeight="1" thickBot="1" x14ac:dyDescent="0.45">
      <c r="A58" s="671"/>
      <c r="B58" s="720"/>
      <c r="C58" s="687"/>
      <c r="D58" s="351"/>
      <c r="E58" s="346"/>
      <c r="F58" s="733"/>
      <c r="G58" s="733"/>
      <c r="H58" s="347"/>
      <c r="I58" s="348"/>
      <c r="J58" s="329" t="str">
        <f>IF(E58*H58*I58=0,"",(E58*H58*I58))</f>
        <v/>
      </c>
      <c r="K58" s="339" t="str">
        <f t="shared" si="9"/>
        <v/>
      </c>
      <c r="L58" s="340" t="str">
        <f t="shared" si="10"/>
        <v/>
      </c>
      <c r="M58" s="741"/>
      <c r="N58" s="352"/>
      <c r="O58" s="335"/>
      <c r="P58" s="741"/>
      <c r="Q58" s="353"/>
      <c r="R58" s="354"/>
      <c r="S58" s="343"/>
      <c r="T58" s="343"/>
      <c r="U58" s="344"/>
      <c r="V58" s="258" t="e">
        <f t="shared" si="11"/>
        <v>#DIV/0!</v>
      </c>
      <c r="W58" s="684"/>
    </row>
    <row r="59" spans="1:23" ht="26.45" customHeight="1" thickBot="1" x14ac:dyDescent="0.45">
      <c r="A59" s="671"/>
      <c r="B59" s="720"/>
      <c r="C59" s="688" t="s">
        <v>7</v>
      </c>
      <c r="D59" s="689"/>
      <c r="E59" s="262"/>
      <c r="F59" s="690"/>
      <c r="G59" s="691"/>
      <c r="H59" s="691"/>
      <c r="I59" s="742"/>
      <c r="J59" s="305"/>
      <c r="K59" s="695" t="str">
        <f t="shared" si="9"/>
        <v/>
      </c>
      <c r="L59" s="711" t="str">
        <f t="shared" si="10"/>
        <v/>
      </c>
      <c r="M59" s="688" t="s">
        <v>7</v>
      </c>
      <c r="N59" s="689"/>
      <c r="O59" s="264"/>
      <c r="P59" s="688" t="s">
        <v>7</v>
      </c>
      <c r="Q59" s="689"/>
      <c r="R59" s="434"/>
      <c r="S59" s="714"/>
      <c r="T59" s="716"/>
      <c r="U59" s="701"/>
      <c r="V59" s="698"/>
      <c r="W59" s="701"/>
    </row>
    <row r="60" spans="1:23" ht="26.45" customHeight="1" x14ac:dyDescent="0.4">
      <c r="A60" s="671"/>
      <c r="B60" s="720"/>
      <c r="C60" s="704" t="s">
        <v>8</v>
      </c>
      <c r="D60" s="266"/>
      <c r="E60" s="306"/>
      <c r="F60" s="691"/>
      <c r="G60" s="691"/>
      <c r="H60" s="691"/>
      <c r="I60" s="742"/>
      <c r="J60" s="263"/>
      <c r="K60" s="696"/>
      <c r="L60" s="712"/>
      <c r="M60" s="704" t="s">
        <v>8</v>
      </c>
      <c r="N60" s="266"/>
      <c r="O60" s="268"/>
      <c r="P60" s="704" t="s">
        <v>8</v>
      </c>
      <c r="Q60" s="269"/>
      <c r="R60" s="270"/>
      <c r="S60" s="714"/>
      <c r="T60" s="717"/>
      <c r="U60" s="702"/>
      <c r="V60" s="699"/>
      <c r="W60" s="702"/>
    </row>
    <row r="61" spans="1:23" ht="26.45" customHeight="1" x14ac:dyDescent="0.4">
      <c r="A61" s="671"/>
      <c r="B61" s="720"/>
      <c r="C61" s="705"/>
      <c r="D61" s="271"/>
      <c r="E61" s="307"/>
      <c r="F61" s="691"/>
      <c r="G61" s="691"/>
      <c r="H61" s="691"/>
      <c r="I61" s="742"/>
      <c r="J61" s="263"/>
      <c r="K61" s="696"/>
      <c r="L61" s="712"/>
      <c r="M61" s="705"/>
      <c r="N61" s="271"/>
      <c r="O61" s="273"/>
      <c r="P61" s="705"/>
      <c r="Q61" s="274"/>
      <c r="R61" s="275"/>
      <c r="S61" s="714"/>
      <c r="T61" s="717"/>
      <c r="U61" s="702"/>
      <c r="V61" s="699"/>
      <c r="W61" s="702"/>
    </row>
    <row r="62" spans="1:23" ht="26.45" customHeight="1" x14ac:dyDescent="0.4">
      <c r="A62" s="671"/>
      <c r="B62" s="720"/>
      <c r="C62" s="705"/>
      <c r="D62" s="276"/>
      <c r="E62" s="272"/>
      <c r="F62" s="691"/>
      <c r="G62" s="691"/>
      <c r="H62" s="691"/>
      <c r="I62" s="742"/>
      <c r="J62" s="263"/>
      <c r="K62" s="696"/>
      <c r="L62" s="712"/>
      <c r="M62" s="705"/>
      <c r="N62" s="276"/>
      <c r="O62" s="273"/>
      <c r="P62" s="705"/>
      <c r="Q62" s="274"/>
      <c r="R62" s="275"/>
      <c r="S62" s="714"/>
      <c r="T62" s="717"/>
      <c r="U62" s="702"/>
      <c r="V62" s="699"/>
      <c r="W62" s="702"/>
    </row>
    <row r="63" spans="1:23" ht="26.45" customHeight="1" thickBot="1" x14ac:dyDescent="0.45">
      <c r="A63" s="672"/>
      <c r="B63" s="721"/>
      <c r="C63" s="706"/>
      <c r="D63" s="277"/>
      <c r="E63" s="278"/>
      <c r="F63" s="692"/>
      <c r="G63" s="692"/>
      <c r="H63" s="692"/>
      <c r="I63" s="743"/>
      <c r="J63" s="279"/>
      <c r="K63" s="697"/>
      <c r="L63" s="713"/>
      <c r="M63" s="706"/>
      <c r="N63" s="277"/>
      <c r="O63" s="280"/>
      <c r="P63" s="706"/>
      <c r="Q63" s="281"/>
      <c r="R63" s="282"/>
      <c r="S63" s="715"/>
      <c r="T63" s="718"/>
      <c r="U63" s="703"/>
      <c r="V63" s="700"/>
      <c r="W63" s="703"/>
    </row>
    <row r="65" spans="1:1" ht="22.9" customHeight="1" x14ac:dyDescent="0.4">
      <c r="A65" s="77" t="s">
        <v>43</v>
      </c>
    </row>
    <row r="66" spans="1:1" ht="21" customHeight="1" x14ac:dyDescent="0.4">
      <c r="A66" s="77" t="s">
        <v>39</v>
      </c>
    </row>
  </sheetData>
  <mergeCells count="170">
    <mergeCell ref="W59:W63"/>
    <mergeCell ref="C60:C63"/>
    <mergeCell ref="M60:M63"/>
    <mergeCell ref="P60:P63"/>
    <mergeCell ref="E53:W53"/>
    <mergeCell ref="L59:L63"/>
    <mergeCell ref="M59:N59"/>
    <mergeCell ref="P59:Q59"/>
    <mergeCell ref="S59:S63"/>
    <mergeCell ref="T59:T63"/>
    <mergeCell ref="U59:U63"/>
    <mergeCell ref="W54:W58"/>
    <mergeCell ref="C55:C58"/>
    <mergeCell ref="M55:M58"/>
    <mergeCell ref="P55:P58"/>
    <mergeCell ref="C59:D59"/>
    <mergeCell ref="F59:F63"/>
    <mergeCell ref="G59:G63"/>
    <mergeCell ref="H59:H63"/>
    <mergeCell ref="I59:I63"/>
    <mergeCell ref="K59:K63"/>
    <mergeCell ref="C53:D53"/>
    <mergeCell ref="A54:A63"/>
    <mergeCell ref="B54:B63"/>
    <mergeCell ref="C54:D54"/>
    <mergeCell ref="F54:F58"/>
    <mergeCell ref="G54:G58"/>
    <mergeCell ref="M54:N54"/>
    <mergeCell ref="P54:Q54"/>
    <mergeCell ref="V46:V50"/>
    <mergeCell ref="W46:W50"/>
    <mergeCell ref="C47:C50"/>
    <mergeCell ref="M47:M50"/>
    <mergeCell ref="P47:P50"/>
    <mergeCell ref="A52:A53"/>
    <mergeCell ref="B52:B53"/>
    <mergeCell ref="C52:D52"/>
    <mergeCell ref="E52:L52"/>
    <mergeCell ref="L46:L50"/>
    <mergeCell ref="M46:N46"/>
    <mergeCell ref="P46:Q46"/>
    <mergeCell ref="S46:S50"/>
    <mergeCell ref="T46:T50"/>
    <mergeCell ref="U46:U50"/>
    <mergeCell ref="P52:W52"/>
    <mergeCell ref="V59:V63"/>
    <mergeCell ref="A41:A50"/>
    <mergeCell ref="B41:B50"/>
    <mergeCell ref="C41:D41"/>
    <mergeCell ref="F41:F45"/>
    <mergeCell ref="G41:G45"/>
    <mergeCell ref="M41:N41"/>
    <mergeCell ref="P41:Q41"/>
    <mergeCell ref="W41:W45"/>
    <mergeCell ref="C42:C45"/>
    <mergeCell ref="M42:M45"/>
    <mergeCell ref="P42:P45"/>
    <mergeCell ref="C46:D46"/>
    <mergeCell ref="F46:F50"/>
    <mergeCell ref="G46:G50"/>
    <mergeCell ref="H46:H50"/>
    <mergeCell ref="I46:I50"/>
    <mergeCell ref="K46:K50"/>
    <mergeCell ref="A39:A40"/>
    <mergeCell ref="B39:B40"/>
    <mergeCell ref="C39:D39"/>
    <mergeCell ref="E39:L39"/>
    <mergeCell ref="M39:O39"/>
    <mergeCell ref="L33:L37"/>
    <mergeCell ref="M33:N33"/>
    <mergeCell ref="P33:Q33"/>
    <mergeCell ref="S33:S37"/>
    <mergeCell ref="P39:W39"/>
    <mergeCell ref="C40:D40"/>
    <mergeCell ref="E40:W40"/>
    <mergeCell ref="A28:A37"/>
    <mergeCell ref="B28:B37"/>
    <mergeCell ref="C28:D28"/>
    <mergeCell ref="F28:F32"/>
    <mergeCell ref="G28:G32"/>
    <mergeCell ref="M28:N28"/>
    <mergeCell ref="P28:Q28"/>
    <mergeCell ref="W28:W32"/>
    <mergeCell ref="C29:C32"/>
    <mergeCell ref="M29:M32"/>
    <mergeCell ref="P29:P32"/>
    <mergeCell ref="C33:D33"/>
    <mergeCell ref="F33:F37"/>
    <mergeCell ref="G33:G37"/>
    <mergeCell ref="H33:H37"/>
    <mergeCell ref="I33:I37"/>
    <mergeCell ref="K33:K37"/>
    <mergeCell ref="V33:V37"/>
    <mergeCell ref="W33:W37"/>
    <mergeCell ref="C34:C37"/>
    <mergeCell ref="M34:M37"/>
    <mergeCell ref="P34:P37"/>
    <mergeCell ref="T33:T37"/>
    <mergeCell ref="U33:U37"/>
    <mergeCell ref="A26:A27"/>
    <mergeCell ref="B26:B27"/>
    <mergeCell ref="C26:D26"/>
    <mergeCell ref="E26:L26"/>
    <mergeCell ref="M26:O26"/>
    <mergeCell ref="L20:L24"/>
    <mergeCell ref="M20:N20"/>
    <mergeCell ref="P20:Q20"/>
    <mergeCell ref="S20:S24"/>
    <mergeCell ref="P26:W26"/>
    <mergeCell ref="C27:D27"/>
    <mergeCell ref="E27:W27"/>
    <mergeCell ref="A15:A24"/>
    <mergeCell ref="B15:B24"/>
    <mergeCell ref="C15:D15"/>
    <mergeCell ref="F15:F19"/>
    <mergeCell ref="G15:G19"/>
    <mergeCell ref="M15:N15"/>
    <mergeCell ref="P15:Q15"/>
    <mergeCell ref="W15:W19"/>
    <mergeCell ref="C16:C19"/>
    <mergeCell ref="M16:M19"/>
    <mergeCell ref="P16:P19"/>
    <mergeCell ref="C20:D20"/>
    <mergeCell ref="F20:F24"/>
    <mergeCell ref="G20:G24"/>
    <mergeCell ref="H20:H24"/>
    <mergeCell ref="I20:I24"/>
    <mergeCell ref="K20:K24"/>
    <mergeCell ref="V20:V24"/>
    <mergeCell ref="W20:W24"/>
    <mergeCell ref="C21:C24"/>
    <mergeCell ref="M21:M24"/>
    <mergeCell ref="P21:P24"/>
    <mergeCell ref="T20:T24"/>
    <mergeCell ref="U20:U24"/>
    <mergeCell ref="A13:A14"/>
    <mergeCell ref="B13:B14"/>
    <mergeCell ref="C13:D13"/>
    <mergeCell ref="E13:L13"/>
    <mergeCell ref="M13:O13"/>
    <mergeCell ref="M8:O9"/>
    <mergeCell ref="P8:R9"/>
    <mergeCell ref="S8:S9"/>
    <mergeCell ref="P13:W13"/>
    <mergeCell ref="C14:D14"/>
    <mergeCell ref="E14:W14"/>
    <mergeCell ref="A3:C3"/>
    <mergeCell ref="E3:G3"/>
    <mergeCell ref="A4:C5"/>
    <mergeCell ref="D4:D5"/>
    <mergeCell ref="E4:G5"/>
    <mergeCell ref="C7:L7"/>
    <mergeCell ref="V8:V9"/>
    <mergeCell ref="W8:W9"/>
    <mergeCell ref="A10:A11"/>
    <mergeCell ref="B10:B11"/>
    <mergeCell ref="C10:D11"/>
    <mergeCell ref="M10:N10"/>
    <mergeCell ref="P10:Q10"/>
    <mergeCell ref="M7:O7"/>
    <mergeCell ref="P7:W7"/>
    <mergeCell ref="A8:A9"/>
    <mergeCell ref="B8:B9"/>
    <mergeCell ref="C8:D9"/>
    <mergeCell ref="E8:E9"/>
    <mergeCell ref="F8:G8"/>
    <mergeCell ref="H8:H9"/>
    <mergeCell ref="I8:I9"/>
    <mergeCell ref="J8:J9"/>
    <mergeCell ref="E11:I11"/>
  </mergeCells>
  <phoneticPr fontId="1"/>
  <dataValidations count="1">
    <dataValidation type="list" allowBlank="1" showInputMessage="1" showErrorMessage="1" sqref="E14:W14 E27:W27 E40:W40 E53:W53">
      <formula1>$Y$20:$Y$23</formula1>
    </dataValidation>
  </dataValidations>
  <printOptions horizontalCentered="1"/>
  <pageMargins left="0.70866141732283472" right="0.70866141732283472" top="0.74803149606299213" bottom="0.74803149606299213" header="0.31496062992125984" footer="0.31496062992125984"/>
  <pageSetup paperSize="9" scale="2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6"/>
  <sheetViews>
    <sheetView view="pageBreakPreview" zoomScale="55" zoomScaleNormal="100" zoomScaleSheetLayoutView="55" workbookViewId="0">
      <selection activeCell="O4" sqref="O4"/>
    </sheetView>
  </sheetViews>
  <sheetFormatPr defaultColWidth="8.75" defaultRowHeight="13.5" x14ac:dyDescent="0.4"/>
  <cols>
    <col min="1" max="1" width="21.25" style="5" customWidth="1"/>
    <col min="2" max="2" width="29.25" style="5" customWidth="1"/>
    <col min="3" max="3" width="5.75" style="5" customWidth="1"/>
    <col min="4" max="4" width="19.875" style="5" customWidth="1"/>
    <col min="5" max="5" width="14.5" style="5" customWidth="1"/>
    <col min="6" max="6" width="13.875" style="5" customWidth="1"/>
    <col min="7" max="7" width="13.625" style="5" customWidth="1"/>
    <col min="8" max="8" width="11.375" style="5" customWidth="1"/>
    <col min="9" max="9" width="16.25" style="8" customWidth="1"/>
    <col min="10" max="10" width="17.25" style="8" customWidth="1"/>
    <col min="11" max="11" width="19" style="5" customWidth="1"/>
    <col min="12" max="12" width="19.25" style="5" customWidth="1"/>
    <col min="13" max="13" width="5.375" style="5" customWidth="1"/>
    <col min="14" max="15" width="19.25" style="5" customWidth="1"/>
    <col min="16" max="16" width="5.375" style="5" customWidth="1"/>
    <col min="17" max="17" width="22.125" style="5" customWidth="1"/>
    <col min="18" max="18" width="16.25" style="5" bestFit="1" customWidth="1"/>
    <col min="19" max="21" width="16.5" style="5" customWidth="1"/>
    <col min="22" max="22" width="9.625" style="5" customWidth="1"/>
    <col min="23" max="23" width="8.75" style="5"/>
    <col min="24" max="24" width="12.75" style="5" bestFit="1" customWidth="1"/>
    <col min="25" max="26" width="15" style="5" hidden="1" customWidth="1"/>
    <col min="27" max="28" width="8.75" style="5"/>
    <col min="29" max="34" width="0" style="5" hidden="1" customWidth="1"/>
    <col min="35" max="16384" width="8.75" style="5"/>
  </cols>
  <sheetData>
    <row r="1" spans="1:34" ht="14.25" x14ac:dyDescent="0.4">
      <c r="P1" s="48"/>
    </row>
    <row r="2" spans="1:34" ht="19.5" thickBot="1" x14ac:dyDescent="0.45">
      <c r="A2" s="4" t="s">
        <v>178</v>
      </c>
      <c r="B2" s="1"/>
      <c r="C2" s="2"/>
      <c r="D2" s="2"/>
      <c r="E2" s="2"/>
      <c r="F2" s="2"/>
      <c r="G2" s="2"/>
      <c r="H2" s="2"/>
      <c r="I2" s="3"/>
      <c r="J2" s="3"/>
    </row>
    <row r="3" spans="1:34" ht="17.25" x14ac:dyDescent="0.4">
      <c r="A3" s="598" t="s">
        <v>203</v>
      </c>
      <c r="B3" s="599"/>
      <c r="C3" s="600"/>
      <c r="E3" s="601" t="s">
        <v>146</v>
      </c>
      <c r="F3" s="602"/>
      <c r="G3" s="603"/>
      <c r="H3" s="2"/>
      <c r="I3" s="3"/>
      <c r="J3" s="3"/>
    </row>
    <row r="4" spans="1:34" ht="14.25" thickBot="1" x14ac:dyDescent="0.45">
      <c r="A4" s="762">
        <f>K10</f>
        <v>208000000</v>
      </c>
      <c r="B4" s="763"/>
      <c r="C4" s="764"/>
      <c r="D4" s="768"/>
      <c r="E4" s="762">
        <f>T10</f>
        <v>169280000</v>
      </c>
      <c r="F4" s="763"/>
      <c r="G4" s="764"/>
      <c r="H4" s="2"/>
      <c r="I4" s="3"/>
      <c r="J4" s="3"/>
    </row>
    <row r="5" spans="1:34" ht="27.75" thickBot="1" x14ac:dyDescent="0.45">
      <c r="A5" s="765"/>
      <c r="B5" s="766"/>
      <c r="C5" s="767"/>
      <c r="D5" s="768"/>
      <c r="E5" s="765"/>
      <c r="F5" s="766"/>
      <c r="G5" s="767"/>
      <c r="H5" s="2"/>
      <c r="I5" s="3"/>
      <c r="J5" s="3"/>
      <c r="S5" s="192" t="s">
        <v>163</v>
      </c>
      <c r="AC5" s="186"/>
      <c r="AD5" s="187"/>
      <c r="AE5" s="187"/>
      <c r="AF5" s="187"/>
      <c r="AG5" s="187"/>
      <c r="AH5" s="188"/>
    </row>
    <row r="6" spans="1:34" ht="29.25" thickBot="1" x14ac:dyDescent="0.45">
      <c r="A6" s="191"/>
      <c r="B6" s="191"/>
      <c r="C6" s="191"/>
      <c r="D6" s="189"/>
      <c r="E6" s="191"/>
      <c r="F6" s="191"/>
      <c r="G6" s="191"/>
      <c r="H6" s="2"/>
      <c r="I6" s="3"/>
      <c r="J6" s="3"/>
      <c r="AC6" s="186"/>
      <c r="AD6" s="187"/>
      <c r="AE6" s="187"/>
      <c r="AF6" s="187"/>
      <c r="AG6" s="187"/>
      <c r="AH6" s="188"/>
    </row>
    <row r="7" spans="1:34" ht="19.5" thickBot="1" x14ac:dyDescent="0.45">
      <c r="A7" s="4"/>
      <c r="B7" s="1"/>
      <c r="C7" s="611" t="s">
        <v>179</v>
      </c>
      <c r="D7" s="611"/>
      <c r="E7" s="611"/>
      <c r="F7" s="611"/>
      <c r="G7" s="611"/>
      <c r="H7" s="611"/>
      <c r="I7" s="611"/>
      <c r="J7" s="611"/>
      <c r="K7" s="611"/>
      <c r="L7" s="611"/>
      <c r="M7" s="626" t="s">
        <v>165</v>
      </c>
      <c r="N7" s="627"/>
      <c r="O7" s="628"/>
      <c r="P7" s="626" t="s">
        <v>200</v>
      </c>
      <c r="Q7" s="627"/>
      <c r="R7" s="627"/>
      <c r="S7" s="627"/>
      <c r="T7" s="627"/>
      <c r="U7" s="627"/>
      <c r="V7" s="627"/>
      <c r="W7" s="627"/>
      <c r="AC7" s="186"/>
      <c r="AD7" s="187"/>
      <c r="AE7" s="187"/>
      <c r="AF7" s="187"/>
      <c r="AG7" s="187"/>
      <c r="AH7" s="188"/>
    </row>
    <row r="8" spans="1:34" ht="28.15" customHeight="1" x14ac:dyDescent="0.4">
      <c r="A8" s="799" t="s">
        <v>3</v>
      </c>
      <c r="B8" s="801" t="s">
        <v>13</v>
      </c>
      <c r="C8" s="633" t="s">
        <v>28</v>
      </c>
      <c r="D8" s="634"/>
      <c r="E8" s="637" t="s">
        <v>14</v>
      </c>
      <c r="F8" s="638"/>
      <c r="G8" s="639"/>
      <c r="H8" s="634" t="s">
        <v>5</v>
      </c>
      <c r="I8" s="640" t="s">
        <v>37</v>
      </c>
      <c r="J8" s="642" t="s">
        <v>38</v>
      </c>
      <c r="K8" s="204"/>
      <c r="L8" s="205"/>
      <c r="M8" s="653" t="s">
        <v>166</v>
      </c>
      <c r="N8" s="654"/>
      <c r="O8" s="655"/>
      <c r="P8" s="659" t="s">
        <v>201</v>
      </c>
      <c r="Q8" s="660"/>
      <c r="R8" s="661"/>
      <c r="S8" s="612" t="s">
        <v>125</v>
      </c>
      <c r="T8" s="204"/>
      <c r="U8" s="206"/>
      <c r="V8" s="612" t="s">
        <v>161</v>
      </c>
      <c r="W8" s="614" t="s">
        <v>162</v>
      </c>
      <c r="AC8" s="186"/>
      <c r="AD8" s="187"/>
      <c r="AE8" s="187"/>
      <c r="AF8" s="187"/>
      <c r="AG8" s="187"/>
      <c r="AH8" s="188"/>
    </row>
    <row r="9" spans="1:34" ht="50.25" customHeight="1" thickBot="1" x14ac:dyDescent="0.45">
      <c r="A9" s="800"/>
      <c r="B9" s="802"/>
      <c r="C9" s="635"/>
      <c r="D9" s="636"/>
      <c r="E9" s="637"/>
      <c r="F9" s="432" t="s">
        <v>15</v>
      </c>
      <c r="G9" s="431" t="s">
        <v>4</v>
      </c>
      <c r="H9" s="630"/>
      <c r="I9" s="641"/>
      <c r="J9" s="612"/>
      <c r="K9" s="431" t="s">
        <v>197</v>
      </c>
      <c r="L9" s="209" t="s">
        <v>26</v>
      </c>
      <c r="M9" s="656"/>
      <c r="N9" s="657"/>
      <c r="O9" s="658"/>
      <c r="P9" s="662"/>
      <c r="Q9" s="663"/>
      <c r="R9" s="664"/>
      <c r="S9" s="613"/>
      <c r="T9" s="210" t="s">
        <v>25</v>
      </c>
      <c r="U9" s="210" t="s">
        <v>26</v>
      </c>
      <c r="V9" s="613"/>
      <c r="W9" s="615"/>
      <c r="X9" s="193"/>
    </row>
    <row r="10" spans="1:34" s="7" customFormat="1" ht="39" customHeight="1" thickBot="1" x14ac:dyDescent="0.45">
      <c r="A10" s="790"/>
      <c r="B10" s="792">
        <v>19000</v>
      </c>
      <c r="C10" s="620"/>
      <c r="D10" s="621"/>
      <c r="E10" s="211">
        <f>F10+G10</f>
        <v>1150</v>
      </c>
      <c r="F10" s="212">
        <v>1100</v>
      </c>
      <c r="G10" s="213">
        <v>50</v>
      </c>
      <c r="H10" s="214"/>
      <c r="I10" s="215"/>
      <c r="J10" s="216">
        <f>IF(SUM(J15,J28,J41,J54)=0,"",SUM(J15,J28,J41,J54))</f>
        <v>260000000</v>
      </c>
      <c r="K10" s="217">
        <f>IF(SUM(K15,K28,K41,K54)=0,"",SUM(K15,K28,K41,K54))</f>
        <v>208000000</v>
      </c>
      <c r="L10" s="218">
        <f>IF(SUM(L15,L28,L41,L54)=0,"",SUM(L15,L28,L41,L54))</f>
        <v>52000000</v>
      </c>
      <c r="M10" s="624">
        <f>IF(O15+O28+O41+O54=0,"",O15+O28+O41+O54)</f>
        <v>940</v>
      </c>
      <c r="N10" s="625"/>
      <c r="O10" s="219">
        <v>44242</v>
      </c>
      <c r="P10" s="624">
        <f>IF(R15+R28+R41+R54=0,"",R15+R28+R41+R54)</f>
        <v>890</v>
      </c>
      <c r="Q10" s="625"/>
      <c r="R10" s="219">
        <v>44242</v>
      </c>
      <c r="S10" s="216">
        <f>IF(SUM(S15,S28,S41,S54)=0,"",SUM(S15,S28,S41,S54))</f>
        <v>211600000</v>
      </c>
      <c r="T10" s="217">
        <f>IF(SUM(T15,T28,T41,T54)=0,"",SUM(T15,T28,T41,T54))</f>
        <v>169280000</v>
      </c>
      <c r="U10" s="220">
        <f>IF(SUM(U15,U28,U41,U54)=0,"",SUM(U15,U28,U41,U54))</f>
        <v>42320000</v>
      </c>
      <c r="V10" s="221">
        <f>P10/M10</f>
        <v>0.94680851063829785</v>
      </c>
      <c r="W10" s="222" t="s">
        <v>170</v>
      </c>
      <c r="X10" s="194"/>
      <c r="Y10" s="5">
        <v>40000</v>
      </c>
      <c r="Z10" s="5"/>
    </row>
    <row r="11" spans="1:34" s="7" customFormat="1" ht="7.9" customHeight="1" thickBot="1" x14ac:dyDescent="0.45">
      <c r="A11" s="791"/>
      <c r="B11" s="793"/>
      <c r="C11" s="622"/>
      <c r="D11" s="623"/>
      <c r="E11" s="643"/>
      <c r="F11" s="643"/>
      <c r="G11" s="643"/>
      <c r="H11" s="643"/>
      <c r="I11" s="643"/>
      <c r="J11" s="430"/>
      <c r="K11" s="224"/>
      <c r="L11" s="225"/>
      <c r="M11" s="225"/>
      <c r="N11" s="225"/>
      <c r="O11" s="225"/>
      <c r="P11" s="225"/>
      <c r="Q11" s="225"/>
      <c r="R11" s="225"/>
      <c r="S11" s="225"/>
      <c r="T11" s="225"/>
      <c r="U11" s="225"/>
      <c r="V11" s="225"/>
      <c r="W11" s="225"/>
      <c r="Y11" s="5">
        <v>20000</v>
      </c>
      <c r="Z11" s="5"/>
    </row>
    <row r="12" spans="1:34" s="7" customFormat="1" ht="7.9" customHeight="1" thickBot="1" x14ac:dyDescent="0.45">
      <c r="A12" s="44"/>
      <c r="B12" s="45"/>
      <c r="C12" s="228"/>
      <c r="D12" s="228"/>
      <c r="E12" s="430"/>
      <c r="F12" s="430"/>
      <c r="G12" s="430"/>
      <c r="H12" s="430"/>
      <c r="I12" s="430"/>
      <c r="J12" s="430"/>
      <c r="K12" s="224"/>
      <c r="L12" s="225"/>
      <c r="M12" s="225"/>
      <c r="N12" s="225"/>
      <c r="O12" s="225"/>
      <c r="P12" s="225"/>
      <c r="Q12" s="225"/>
      <c r="R12" s="225"/>
      <c r="S12" s="225"/>
      <c r="T12" s="225"/>
      <c r="U12" s="225"/>
      <c r="V12" s="225"/>
      <c r="W12" s="225"/>
    </row>
    <row r="13" spans="1:34" s="7" customFormat="1" ht="27" customHeight="1" thickBot="1" x14ac:dyDescent="0.45">
      <c r="A13" s="786" t="s">
        <v>23</v>
      </c>
      <c r="B13" s="760">
        <v>3000</v>
      </c>
      <c r="C13" s="648" t="s">
        <v>19</v>
      </c>
      <c r="D13" s="649"/>
      <c r="E13" s="650" t="s">
        <v>30</v>
      </c>
      <c r="F13" s="651"/>
      <c r="G13" s="651"/>
      <c r="H13" s="651"/>
      <c r="I13" s="651"/>
      <c r="J13" s="651"/>
      <c r="K13" s="651"/>
      <c r="L13" s="652"/>
      <c r="M13" s="650" t="s">
        <v>167</v>
      </c>
      <c r="N13" s="651"/>
      <c r="O13" s="652"/>
      <c r="P13" s="665" t="s">
        <v>184</v>
      </c>
      <c r="Q13" s="666"/>
      <c r="R13" s="666"/>
      <c r="S13" s="666"/>
      <c r="T13" s="666"/>
      <c r="U13" s="666"/>
      <c r="V13" s="666"/>
      <c r="W13" s="667"/>
      <c r="Y13" s="7">
        <v>896000000</v>
      </c>
    </row>
    <row r="14" spans="1:34" s="7" customFormat="1" ht="26.45" customHeight="1" thickBot="1" x14ac:dyDescent="0.45">
      <c r="A14" s="787"/>
      <c r="B14" s="761"/>
      <c r="C14" s="648" t="s">
        <v>20</v>
      </c>
      <c r="D14" s="649"/>
      <c r="E14" s="668" t="s">
        <v>22</v>
      </c>
      <c r="F14" s="668"/>
      <c r="G14" s="668"/>
      <c r="H14" s="668"/>
      <c r="I14" s="668"/>
      <c r="J14" s="668"/>
      <c r="K14" s="668"/>
      <c r="L14" s="668"/>
      <c r="M14" s="668"/>
      <c r="N14" s="668"/>
      <c r="O14" s="668"/>
      <c r="P14" s="668"/>
      <c r="Q14" s="668"/>
      <c r="R14" s="668"/>
      <c r="S14" s="668"/>
      <c r="T14" s="668"/>
      <c r="U14" s="668"/>
      <c r="V14" s="669"/>
      <c r="W14" s="668"/>
      <c r="Y14" s="5"/>
      <c r="Z14" s="5"/>
    </row>
    <row r="15" spans="1:34" ht="26.45" customHeight="1" thickBot="1" x14ac:dyDescent="0.45">
      <c r="A15" s="808"/>
      <c r="B15" s="811"/>
      <c r="C15" s="675" t="s">
        <v>6</v>
      </c>
      <c r="D15" s="676"/>
      <c r="E15" s="229">
        <v>300</v>
      </c>
      <c r="F15" s="677"/>
      <c r="G15" s="679"/>
      <c r="H15" s="230">
        <v>20</v>
      </c>
      <c r="I15" s="231">
        <v>20000</v>
      </c>
      <c r="J15" s="232">
        <f>IF(E15*H15*I15=0,"",(E15*H15*I15))</f>
        <v>120000000</v>
      </c>
      <c r="K15" s="233">
        <f t="shared" ref="K15:K20" si="0">IF(E15*H15*I15*0.8=0,"",(E15*H15*I15*0.8))</f>
        <v>96000000</v>
      </c>
      <c r="L15" s="234">
        <f t="shared" ref="L15:L20" si="1">IF(E15*H15*I15*0.2=0,"",(E15*H15*I15*0.2))</f>
        <v>24000000</v>
      </c>
      <c r="M15" s="675" t="s">
        <v>6</v>
      </c>
      <c r="N15" s="676"/>
      <c r="O15" s="235">
        <v>270</v>
      </c>
      <c r="P15" s="680" t="s">
        <v>6</v>
      </c>
      <c r="Q15" s="681"/>
      <c r="R15" s="235">
        <v>270</v>
      </c>
      <c r="S15" s="236">
        <f>R15*I15*H15</f>
        <v>108000000</v>
      </c>
      <c r="T15" s="236">
        <f>S15*0.8</f>
        <v>86400000</v>
      </c>
      <c r="U15" s="237">
        <f>S15*0.2</f>
        <v>21600000</v>
      </c>
      <c r="V15" s="238">
        <f>R15/O15</f>
        <v>1</v>
      </c>
      <c r="W15" s="682" t="s">
        <v>169</v>
      </c>
      <c r="Y15" s="193"/>
      <c r="Z15" s="193"/>
    </row>
    <row r="16" spans="1:34" ht="26.45" customHeight="1" x14ac:dyDescent="0.4">
      <c r="A16" s="809"/>
      <c r="B16" s="812"/>
      <c r="C16" s="685" t="s">
        <v>8</v>
      </c>
      <c r="D16" s="239" t="s">
        <v>9</v>
      </c>
      <c r="E16" s="240">
        <v>300</v>
      </c>
      <c r="F16" s="678"/>
      <c r="G16" s="678"/>
      <c r="H16" s="241">
        <v>20</v>
      </c>
      <c r="I16" s="242">
        <v>20000</v>
      </c>
      <c r="J16" s="243">
        <f>IF(E16*H16*I16=0,"",(E16*H16*I16))</f>
        <v>120000000</v>
      </c>
      <c r="K16" s="244">
        <f t="shared" si="0"/>
        <v>96000000</v>
      </c>
      <c r="L16" s="245">
        <f t="shared" si="1"/>
        <v>24000000</v>
      </c>
      <c r="M16" s="685" t="s">
        <v>8</v>
      </c>
      <c r="N16" s="239" t="s">
        <v>9</v>
      </c>
      <c r="O16" s="246">
        <v>270</v>
      </c>
      <c r="P16" s="685" t="s">
        <v>8</v>
      </c>
      <c r="Q16" s="239" t="s">
        <v>9</v>
      </c>
      <c r="R16" s="246">
        <v>270</v>
      </c>
      <c r="S16" s="247"/>
      <c r="T16" s="248"/>
      <c r="U16" s="249"/>
      <c r="V16" s="250">
        <f>R16/O16</f>
        <v>1</v>
      </c>
      <c r="W16" s="683"/>
      <c r="Y16" s="194"/>
      <c r="Z16" s="194"/>
    </row>
    <row r="17" spans="1:26" ht="26.45" customHeight="1" x14ac:dyDescent="0.4">
      <c r="A17" s="809"/>
      <c r="B17" s="812"/>
      <c r="C17" s="686"/>
      <c r="D17" s="251" t="s">
        <v>84</v>
      </c>
      <c r="E17" s="252">
        <v>200</v>
      </c>
      <c r="F17" s="678"/>
      <c r="G17" s="678"/>
      <c r="H17" s="241"/>
      <c r="I17" s="242"/>
      <c r="J17" s="243" t="str">
        <f>IF(E17*H17*I17=0,"",(E17*H17*I17))</f>
        <v/>
      </c>
      <c r="K17" s="253" t="str">
        <f t="shared" si="0"/>
        <v/>
      </c>
      <c r="L17" s="245" t="str">
        <f t="shared" si="1"/>
        <v/>
      </c>
      <c r="M17" s="686"/>
      <c r="N17" s="251" t="s">
        <v>84</v>
      </c>
      <c r="O17" s="254">
        <v>170</v>
      </c>
      <c r="P17" s="686"/>
      <c r="Q17" s="251" t="s">
        <v>84</v>
      </c>
      <c r="R17" s="254">
        <v>170</v>
      </c>
      <c r="S17" s="255"/>
      <c r="T17" s="256"/>
      <c r="U17" s="257"/>
      <c r="V17" s="258">
        <f>R17/O17</f>
        <v>1</v>
      </c>
      <c r="W17" s="683"/>
      <c r="Y17" s="7"/>
      <c r="Z17" s="7"/>
    </row>
    <row r="18" spans="1:26" ht="26.45" customHeight="1" x14ac:dyDescent="0.4">
      <c r="A18" s="809"/>
      <c r="B18" s="812"/>
      <c r="C18" s="686"/>
      <c r="D18" s="251" t="s">
        <v>82</v>
      </c>
      <c r="E18" s="259">
        <v>100</v>
      </c>
      <c r="F18" s="678"/>
      <c r="G18" s="678"/>
      <c r="H18" s="241"/>
      <c r="I18" s="242"/>
      <c r="J18" s="243" t="str">
        <f>IF(E18*H18*I18=0,"",(E18*H18*I18))</f>
        <v/>
      </c>
      <c r="K18" s="244" t="str">
        <f t="shared" si="0"/>
        <v/>
      </c>
      <c r="L18" s="245" t="str">
        <f t="shared" si="1"/>
        <v/>
      </c>
      <c r="M18" s="686"/>
      <c r="N18" s="251" t="s">
        <v>82</v>
      </c>
      <c r="O18" s="254">
        <v>100</v>
      </c>
      <c r="P18" s="686"/>
      <c r="Q18" s="251" t="s">
        <v>82</v>
      </c>
      <c r="R18" s="254">
        <v>100</v>
      </c>
      <c r="S18" s="256"/>
      <c r="T18" s="256"/>
      <c r="U18" s="257"/>
      <c r="V18" s="258">
        <f t="shared" ref="V18" si="2">R18/O18</f>
        <v>1</v>
      </c>
      <c r="W18" s="683"/>
      <c r="Y18" s="7"/>
      <c r="Z18" s="7"/>
    </row>
    <row r="19" spans="1:26" ht="25.15" customHeight="1" thickBot="1" x14ac:dyDescent="0.45">
      <c r="A19" s="809"/>
      <c r="B19" s="812"/>
      <c r="C19" s="687"/>
      <c r="D19" s="260"/>
      <c r="E19" s="259"/>
      <c r="F19" s="678"/>
      <c r="G19" s="678"/>
      <c r="H19" s="241"/>
      <c r="I19" s="242"/>
      <c r="J19" s="243" t="str">
        <f>IF(E19*H19*I19=0,"",(E19*H19*I19))</f>
        <v/>
      </c>
      <c r="K19" s="244" t="str">
        <f t="shared" si="0"/>
        <v/>
      </c>
      <c r="L19" s="245" t="str">
        <f t="shared" si="1"/>
        <v/>
      </c>
      <c r="M19" s="687"/>
      <c r="N19" s="260"/>
      <c r="O19" s="254"/>
      <c r="P19" s="687"/>
      <c r="Q19" s="260"/>
      <c r="R19" s="254"/>
      <c r="S19" s="256"/>
      <c r="T19" s="256"/>
      <c r="U19" s="257"/>
      <c r="V19" s="261"/>
      <c r="W19" s="684"/>
      <c r="Y19" s="7"/>
      <c r="Z19" s="7"/>
    </row>
    <row r="20" spans="1:26" ht="26.45" customHeight="1" thickBot="1" x14ac:dyDescent="0.45">
      <c r="A20" s="809"/>
      <c r="B20" s="812"/>
      <c r="C20" s="688" t="s">
        <v>7</v>
      </c>
      <c r="D20" s="689"/>
      <c r="E20" s="262"/>
      <c r="F20" s="690"/>
      <c r="G20" s="691"/>
      <c r="H20" s="691"/>
      <c r="I20" s="693"/>
      <c r="J20" s="263"/>
      <c r="K20" s="695" t="str">
        <f t="shared" si="0"/>
        <v/>
      </c>
      <c r="L20" s="711" t="str">
        <f t="shared" si="1"/>
        <v/>
      </c>
      <c r="M20" s="688" t="s">
        <v>7</v>
      </c>
      <c r="N20" s="689"/>
      <c r="O20" s="264"/>
      <c r="P20" s="688" t="s">
        <v>7</v>
      </c>
      <c r="Q20" s="689"/>
      <c r="R20" s="434"/>
      <c r="S20" s="714"/>
      <c r="T20" s="716"/>
      <c r="U20" s="698"/>
      <c r="V20" s="698"/>
      <c r="W20" s="701"/>
      <c r="Y20" s="7" t="s">
        <v>68</v>
      </c>
      <c r="Z20" s="7"/>
    </row>
    <row r="21" spans="1:26" ht="26.45" customHeight="1" x14ac:dyDescent="0.4">
      <c r="A21" s="809"/>
      <c r="B21" s="812"/>
      <c r="C21" s="704" t="s">
        <v>8</v>
      </c>
      <c r="D21" s="266"/>
      <c r="E21" s="267"/>
      <c r="F21" s="691"/>
      <c r="G21" s="691"/>
      <c r="H21" s="691"/>
      <c r="I21" s="693"/>
      <c r="J21" s="263"/>
      <c r="K21" s="696"/>
      <c r="L21" s="712"/>
      <c r="M21" s="704" t="s">
        <v>8</v>
      </c>
      <c r="N21" s="266"/>
      <c r="O21" s="268"/>
      <c r="P21" s="704" t="s">
        <v>8</v>
      </c>
      <c r="Q21" s="269"/>
      <c r="R21" s="270"/>
      <c r="S21" s="714"/>
      <c r="T21" s="717"/>
      <c r="U21" s="699"/>
      <c r="V21" s="699"/>
      <c r="W21" s="702"/>
      <c r="Y21" s="7" t="s">
        <v>22</v>
      </c>
      <c r="Z21" s="7"/>
    </row>
    <row r="22" spans="1:26" ht="26.45" customHeight="1" x14ac:dyDescent="0.4">
      <c r="A22" s="809"/>
      <c r="B22" s="812"/>
      <c r="C22" s="705"/>
      <c r="D22" s="271"/>
      <c r="E22" s="272"/>
      <c r="F22" s="691"/>
      <c r="G22" s="691"/>
      <c r="H22" s="691"/>
      <c r="I22" s="693"/>
      <c r="J22" s="263"/>
      <c r="K22" s="696"/>
      <c r="L22" s="712"/>
      <c r="M22" s="705"/>
      <c r="N22" s="271"/>
      <c r="O22" s="273"/>
      <c r="P22" s="705"/>
      <c r="Q22" s="274"/>
      <c r="R22" s="275"/>
      <c r="S22" s="714"/>
      <c r="T22" s="717"/>
      <c r="U22" s="699"/>
      <c r="V22" s="699"/>
      <c r="W22" s="702"/>
      <c r="Y22" s="5" t="s">
        <v>21</v>
      </c>
    </row>
    <row r="23" spans="1:26" ht="26.45" customHeight="1" x14ac:dyDescent="0.4">
      <c r="A23" s="809"/>
      <c r="B23" s="812"/>
      <c r="C23" s="705"/>
      <c r="D23" s="276"/>
      <c r="E23" s="272"/>
      <c r="F23" s="691"/>
      <c r="G23" s="691"/>
      <c r="H23" s="691"/>
      <c r="I23" s="693"/>
      <c r="J23" s="263"/>
      <c r="K23" s="696"/>
      <c r="L23" s="712"/>
      <c r="M23" s="705"/>
      <c r="N23" s="276"/>
      <c r="O23" s="273"/>
      <c r="P23" s="705"/>
      <c r="Q23" s="274"/>
      <c r="R23" s="275"/>
      <c r="S23" s="714"/>
      <c r="T23" s="717"/>
      <c r="U23" s="699"/>
      <c r="V23" s="699"/>
      <c r="W23" s="702"/>
      <c r="Y23" s="5" t="s">
        <v>67</v>
      </c>
    </row>
    <row r="24" spans="1:26" ht="26.45" customHeight="1" thickBot="1" x14ac:dyDescent="0.45">
      <c r="A24" s="810"/>
      <c r="B24" s="812"/>
      <c r="C24" s="706"/>
      <c r="D24" s="277"/>
      <c r="E24" s="278"/>
      <c r="F24" s="692"/>
      <c r="G24" s="692"/>
      <c r="H24" s="692"/>
      <c r="I24" s="694"/>
      <c r="J24" s="279"/>
      <c r="K24" s="697"/>
      <c r="L24" s="713"/>
      <c r="M24" s="706"/>
      <c r="N24" s="277"/>
      <c r="O24" s="280"/>
      <c r="P24" s="706"/>
      <c r="Q24" s="281"/>
      <c r="R24" s="282"/>
      <c r="S24" s="715"/>
      <c r="T24" s="718"/>
      <c r="U24" s="700"/>
      <c r="V24" s="700"/>
      <c r="W24" s="703"/>
    </row>
    <row r="25" spans="1:26" ht="10.9" customHeight="1" thickBot="1" x14ac:dyDescent="0.45">
      <c r="A25" s="44"/>
      <c r="B25" s="46"/>
      <c r="C25" s="284"/>
      <c r="D25" s="285"/>
      <c r="E25" s="286"/>
      <c r="F25" s="287"/>
      <c r="G25" s="287"/>
      <c r="H25" s="287"/>
      <c r="I25" s="288"/>
      <c r="J25" s="289"/>
      <c r="K25" s="198"/>
      <c r="L25" s="198"/>
      <c r="M25" s="198"/>
      <c r="N25" s="198"/>
      <c r="O25" s="198"/>
      <c r="P25" s="290"/>
      <c r="Q25" s="290"/>
      <c r="R25" s="290"/>
      <c r="S25" s="225"/>
      <c r="T25" s="225"/>
      <c r="U25" s="225"/>
      <c r="V25" s="198"/>
      <c r="W25" s="198"/>
    </row>
    <row r="26" spans="1:26" ht="26.45" customHeight="1" thickBot="1" x14ac:dyDescent="0.45">
      <c r="A26" s="779" t="s">
        <v>24</v>
      </c>
      <c r="B26" s="760">
        <v>2000</v>
      </c>
      <c r="C26" s="709" t="s">
        <v>19</v>
      </c>
      <c r="D26" s="710"/>
      <c r="E26" s="650" t="s">
        <v>30</v>
      </c>
      <c r="F26" s="651"/>
      <c r="G26" s="651"/>
      <c r="H26" s="651"/>
      <c r="I26" s="651"/>
      <c r="J26" s="651"/>
      <c r="K26" s="651"/>
      <c r="L26" s="652"/>
      <c r="M26" s="650" t="s">
        <v>167</v>
      </c>
      <c r="N26" s="651"/>
      <c r="O26" s="652"/>
      <c r="P26" s="665" t="s">
        <v>184</v>
      </c>
      <c r="Q26" s="666"/>
      <c r="R26" s="666"/>
      <c r="S26" s="666"/>
      <c r="T26" s="666"/>
      <c r="U26" s="666"/>
      <c r="V26" s="666"/>
      <c r="W26" s="667"/>
      <c r="Y26" s="5" t="s">
        <v>9</v>
      </c>
    </row>
    <row r="27" spans="1:26" ht="26.45" customHeight="1" thickBot="1" x14ac:dyDescent="0.45">
      <c r="A27" s="780"/>
      <c r="B27" s="761"/>
      <c r="C27" s="709" t="s">
        <v>20</v>
      </c>
      <c r="D27" s="710"/>
      <c r="E27" s="668" t="s">
        <v>22</v>
      </c>
      <c r="F27" s="668"/>
      <c r="G27" s="668"/>
      <c r="H27" s="668"/>
      <c r="I27" s="668"/>
      <c r="J27" s="668"/>
      <c r="K27" s="668"/>
      <c r="L27" s="668"/>
      <c r="M27" s="668"/>
      <c r="N27" s="668"/>
      <c r="O27" s="668"/>
      <c r="P27" s="668"/>
      <c r="Q27" s="668"/>
      <c r="R27" s="668"/>
      <c r="S27" s="668"/>
      <c r="T27" s="668"/>
      <c r="U27" s="668"/>
      <c r="V27" s="669"/>
      <c r="W27" s="668"/>
      <c r="Y27" s="5" t="s">
        <v>11</v>
      </c>
    </row>
    <row r="28" spans="1:26" ht="26.45" customHeight="1" thickBot="1" x14ac:dyDescent="0.45">
      <c r="A28" s="808"/>
      <c r="B28" s="769"/>
      <c r="C28" s="675" t="s">
        <v>6</v>
      </c>
      <c r="D28" s="676"/>
      <c r="E28" s="229">
        <v>600</v>
      </c>
      <c r="F28" s="677"/>
      <c r="G28" s="679"/>
      <c r="H28" s="291">
        <v>14</v>
      </c>
      <c r="I28" s="292">
        <v>10000</v>
      </c>
      <c r="J28" s="293">
        <f>IF(E28*H28*I28=0,"",(E28*H28*I28))</f>
        <v>84000000</v>
      </c>
      <c r="K28" s="294">
        <f t="shared" ref="K28:K33" si="3">IF(E28*H28*I28*0.8=0,"",(E28*H28*I28*0.8))</f>
        <v>67200000</v>
      </c>
      <c r="L28" s="295">
        <f t="shared" ref="L28:L33" si="4">IF(E28*H28*I28*0.2=0,"",(E28*H28*I28*0.2))</f>
        <v>16800000</v>
      </c>
      <c r="M28" s="675" t="s">
        <v>6</v>
      </c>
      <c r="N28" s="676"/>
      <c r="O28" s="235">
        <v>520</v>
      </c>
      <c r="P28" s="675" t="s">
        <v>6</v>
      </c>
      <c r="Q28" s="676"/>
      <c r="R28" s="235">
        <v>500</v>
      </c>
      <c r="S28" s="296">
        <f>R28*H28*I28</f>
        <v>70000000</v>
      </c>
      <c r="T28" s="296">
        <f>S28*0.8</f>
        <v>56000000</v>
      </c>
      <c r="U28" s="296">
        <f>S28*0.2</f>
        <v>14000000</v>
      </c>
      <c r="V28" s="238">
        <f>R28/O28</f>
        <v>0.96153846153846156</v>
      </c>
      <c r="W28" s="682" t="s">
        <v>169</v>
      </c>
      <c r="Y28" s="5" t="s">
        <v>67</v>
      </c>
    </row>
    <row r="29" spans="1:26" ht="26.45" customHeight="1" x14ac:dyDescent="0.4">
      <c r="A29" s="809"/>
      <c r="B29" s="770"/>
      <c r="C29" s="685" t="s">
        <v>8</v>
      </c>
      <c r="D29" s="297" t="s">
        <v>11</v>
      </c>
      <c r="E29" s="252">
        <v>600</v>
      </c>
      <c r="F29" s="678"/>
      <c r="G29" s="678"/>
      <c r="H29" s="298">
        <v>14</v>
      </c>
      <c r="I29" s="299">
        <v>10000</v>
      </c>
      <c r="J29" s="243">
        <f>IF(E29*H29*I29=0,"",(E29*H29*I29))</f>
        <v>84000000</v>
      </c>
      <c r="K29" s="300">
        <f t="shared" si="3"/>
        <v>67200000</v>
      </c>
      <c r="L29" s="301">
        <f t="shared" si="4"/>
        <v>16800000</v>
      </c>
      <c r="M29" s="685" t="s">
        <v>8</v>
      </c>
      <c r="N29" s="297" t="s">
        <v>11</v>
      </c>
      <c r="O29" s="254">
        <v>520</v>
      </c>
      <c r="P29" s="685" t="s">
        <v>8</v>
      </c>
      <c r="Q29" s="297" t="s">
        <v>11</v>
      </c>
      <c r="R29" s="254">
        <v>500</v>
      </c>
      <c r="S29" s="247"/>
      <c r="T29" s="248"/>
      <c r="U29" s="302"/>
      <c r="V29" s="250">
        <f t="shared" ref="V29:V31" si="5">R29/O29</f>
        <v>0.96153846153846156</v>
      </c>
      <c r="W29" s="683"/>
    </row>
    <row r="30" spans="1:26" ht="26.45" customHeight="1" x14ac:dyDescent="0.4">
      <c r="A30" s="809"/>
      <c r="B30" s="770"/>
      <c r="C30" s="686"/>
      <c r="D30" s="251" t="s">
        <v>83</v>
      </c>
      <c r="E30" s="252">
        <v>400</v>
      </c>
      <c r="F30" s="678"/>
      <c r="G30" s="678"/>
      <c r="H30" s="241"/>
      <c r="I30" s="299"/>
      <c r="J30" s="243" t="str">
        <f>IF(E30*H30*I30=0,"",(E30*H30*I30))</f>
        <v/>
      </c>
      <c r="K30" s="300" t="str">
        <f t="shared" si="3"/>
        <v/>
      </c>
      <c r="L30" s="301" t="str">
        <f t="shared" si="4"/>
        <v/>
      </c>
      <c r="M30" s="686"/>
      <c r="N30" s="251" t="s">
        <v>83</v>
      </c>
      <c r="O30" s="254">
        <v>390</v>
      </c>
      <c r="P30" s="686"/>
      <c r="Q30" s="251" t="s">
        <v>83</v>
      </c>
      <c r="R30" s="254">
        <v>380</v>
      </c>
      <c r="S30" s="255"/>
      <c r="T30" s="256"/>
      <c r="U30" s="303"/>
      <c r="V30" s="258">
        <f t="shared" si="5"/>
        <v>0.97435897435897434</v>
      </c>
      <c r="W30" s="683"/>
    </row>
    <row r="31" spans="1:26" ht="26.45" customHeight="1" x14ac:dyDescent="0.4">
      <c r="A31" s="809"/>
      <c r="B31" s="770"/>
      <c r="C31" s="686"/>
      <c r="D31" s="251" t="s">
        <v>85</v>
      </c>
      <c r="E31" s="259">
        <v>100</v>
      </c>
      <c r="F31" s="678"/>
      <c r="G31" s="678"/>
      <c r="H31" s="261"/>
      <c r="I31" s="304"/>
      <c r="J31" s="243" t="str">
        <f>IF(E31*H31*I31=0,"",(E31*H31*I31))</f>
        <v/>
      </c>
      <c r="K31" s="300" t="str">
        <f t="shared" si="3"/>
        <v/>
      </c>
      <c r="L31" s="301" t="str">
        <f t="shared" si="4"/>
        <v/>
      </c>
      <c r="M31" s="686"/>
      <c r="N31" s="251" t="s">
        <v>85</v>
      </c>
      <c r="O31" s="254">
        <v>70</v>
      </c>
      <c r="P31" s="686"/>
      <c r="Q31" s="251" t="s">
        <v>85</v>
      </c>
      <c r="R31" s="254">
        <v>60</v>
      </c>
      <c r="S31" s="256"/>
      <c r="T31" s="256"/>
      <c r="U31" s="303"/>
      <c r="V31" s="258">
        <f t="shared" si="5"/>
        <v>0.8571428571428571</v>
      </c>
      <c r="W31" s="683"/>
    </row>
    <row r="32" spans="1:26" ht="26.45" customHeight="1" thickBot="1" x14ac:dyDescent="0.45">
      <c r="A32" s="809"/>
      <c r="B32" s="770"/>
      <c r="C32" s="687"/>
      <c r="D32" s="260" t="s">
        <v>86</v>
      </c>
      <c r="E32" s="259">
        <v>100</v>
      </c>
      <c r="F32" s="678"/>
      <c r="G32" s="678"/>
      <c r="H32" s="261"/>
      <c r="I32" s="304"/>
      <c r="J32" s="243" t="str">
        <f>IF(E32*H32*I32=0,"",(E32*H32*I32))</f>
        <v/>
      </c>
      <c r="K32" s="300" t="str">
        <f t="shared" si="3"/>
        <v/>
      </c>
      <c r="L32" s="301" t="str">
        <f t="shared" si="4"/>
        <v/>
      </c>
      <c r="M32" s="687"/>
      <c r="N32" s="260" t="s">
        <v>86</v>
      </c>
      <c r="O32" s="254">
        <v>60</v>
      </c>
      <c r="P32" s="687"/>
      <c r="Q32" s="260" t="s">
        <v>86</v>
      </c>
      <c r="R32" s="254">
        <v>60</v>
      </c>
      <c r="S32" s="416"/>
      <c r="T32" s="256"/>
      <c r="U32" s="303"/>
      <c r="V32" s="261"/>
      <c r="W32" s="684"/>
    </row>
    <row r="33" spans="1:23" ht="26.45" customHeight="1" thickBot="1" x14ac:dyDescent="0.45">
      <c r="A33" s="809"/>
      <c r="B33" s="770"/>
      <c r="C33" s="688" t="s">
        <v>7</v>
      </c>
      <c r="D33" s="689"/>
      <c r="E33" s="262">
        <v>50</v>
      </c>
      <c r="F33" s="690"/>
      <c r="G33" s="691"/>
      <c r="H33" s="691"/>
      <c r="I33" s="722"/>
      <c r="J33" s="305"/>
      <c r="K33" s="724" t="str">
        <f t="shared" si="3"/>
        <v/>
      </c>
      <c r="L33" s="711" t="str">
        <f t="shared" si="4"/>
        <v/>
      </c>
      <c r="M33" s="688" t="s">
        <v>7</v>
      </c>
      <c r="N33" s="689"/>
      <c r="O33" s="264"/>
      <c r="P33" s="688" t="s">
        <v>7</v>
      </c>
      <c r="Q33" s="689"/>
      <c r="R33" s="433"/>
      <c r="S33" s="727"/>
      <c r="T33" s="716"/>
      <c r="U33" s="701"/>
      <c r="V33" s="698"/>
      <c r="W33" s="701"/>
    </row>
    <row r="34" spans="1:23" ht="26.45" customHeight="1" x14ac:dyDescent="0.4">
      <c r="A34" s="809"/>
      <c r="B34" s="770"/>
      <c r="C34" s="704" t="s">
        <v>8</v>
      </c>
      <c r="D34" s="266" t="s">
        <v>12</v>
      </c>
      <c r="E34" s="306">
        <v>30</v>
      </c>
      <c r="F34" s="691"/>
      <c r="G34" s="691"/>
      <c r="H34" s="691"/>
      <c r="I34" s="722"/>
      <c r="J34" s="263"/>
      <c r="K34" s="725"/>
      <c r="L34" s="712"/>
      <c r="M34" s="704" t="s">
        <v>8</v>
      </c>
      <c r="N34" s="266"/>
      <c r="O34" s="268"/>
      <c r="P34" s="704" t="s">
        <v>8</v>
      </c>
      <c r="Q34" s="266"/>
      <c r="R34" s="355"/>
      <c r="S34" s="728"/>
      <c r="T34" s="717"/>
      <c r="U34" s="702"/>
      <c r="V34" s="699"/>
      <c r="W34" s="702"/>
    </row>
    <row r="35" spans="1:23" ht="26.45" customHeight="1" x14ac:dyDescent="0.4">
      <c r="A35" s="809"/>
      <c r="B35" s="770"/>
      <c r="C35" s="705"/>
      <c r="D35" s="271" t="s">
        <v>40</v>
      </c>
      <c r="E35" s="307">
        <v>20</v>
      </c>
      <c r="F35" s="691"/>
      <c r="G35" s="691"/>
      <c r="H35" s="691"/>
      <c r="I35" s="722"/>
      <c r="J35" s="263"/>
      <c r="K35" s="725"/>
      <c r="L35" s="712"/>
      <c r="M35" s="705"/>
      <c r="N35" s="271"/>
      <c r="O35" s="273"/>
      <c r="P35" s="705"/>
      <c r="Q35" s="271"/>
      <c r="R35" s="356"/>
      <c r="S35" s="728"/>
      <c r="T35" s="717"/>
      <c r="U35" s="702"/>
      <c r="V35" s="699"/>
      <c r="W35" s="702"/>
    </row>
    <row r="36" spans="1:23" ht="26.45" customHeight="1" x14ac:dyDescent="0.4">
      <c r="A36" s="809"/>
      <c r="B36" s="770"/>
      <c r="C36" s="705"/>
      <c r="D36" s="276"/>
      <c r="E36" s="272"/>
      <c r="F36" s="691"/>
      <c r="G36" s="691"/>
      <c r="H36" s="691"/>
      <c r="I36" s="722"/>
      <c r="J36" s="263"/>
      <c r="K36" s="725"/>
      <c r="L36" s="712"/>
      <c r="M36" s="705"/>
      <c r="N36" s="276"/>
      <c r="O36" s="273"/>
      <c r="P36" s="705"/>
      <c r="Q36" s="276"/>
      <c r="R36" s="356"/>
      <c r="S36" s="728"/>
      <c r="T36" s="717"/>
      <c r="U36" s="702"/>
      <c r="V36" s="699"/>
      <c r="W36" s="702"/>
    </row>
    <row r="37" spans="1:23" ht="26.45" customHeight="1" thickBot="1" x14ac:dyDescent="0.45">
      <c r="A37" s="810"/>
      <c r="B37" s="771"/>
      <c r="C37" s="706"/>
      <c r="D37" s="277"/>
      <c r="E37" s="278"/>
      <c r="F37" s="692"/>
      <c r="G37" s="692"/>
      <c r="H37" s="692"/>
      <c r="I37" s="723"/>
      <c r="J37" s="279"/>
      <c r="K37" s="726"/>
      <c r="L37" s="713"/>
      <c r="M37" s="706"/>
      <c r="N37" s="277"/>
      <c r="O37" s="280"/>
      <c r="P37" s="706"/>
      <c r="Q37" s="277"/>
      <c r="R37" s="357"/>
      <c r="S37" s="729"/>
      <c r="T37" s="718"/>
      <c r="U37" s="703"/>
      <c r="V37" s="700"/>
      <c r="W37" s="703"/>
    </row>
    <row r="38" spans="1:23" ht="10.9" customHeight="1" thickBot="1" x14ac:dyDescent="0.45">
      <c r="A38" s="44"/>
      <c r="B38" s="47"/>
      <c r="C38" s="228"/>
      <c r="D38" s="228"/>
      <c r="E38" s="430"/>
      <c r="F38" s="430"/>
      <c r="G38" s="430"/>
      <c r="H38" s="430"/>
      <c r="I38" s="430"/>
      <c r="J38" s="430"/>
      <c r="K38" s="198"/>
      <c r="L38" s="198"/>
      <c r="M38" s="198"/>
      <c r="N38" s="198"/>
      <c r="O38" s="198"/>
      <c r="P38" s="290"/>
      <c r="Q38" s="290"/>
      <c r="R38" s="290"/>
      <c r="S38" s="225"/>
      <c r="T38" s="225"/>
      <c r="U38" s="225"/>
      <c r="V38" s="198"/>
      <c r="W38" s="198"/>
    </row>
    <row r="39" spans="1:23" ht="26.45" customHeight="1" thickBot="1" x14ac:dyDescent="0.45">
      <c r="A39" s="779" t="s">
        <v>177</v>
      </c>
      <c r="B39" s="760">
        <v>2000</v>
      </c>
      <c r="C39" s="648" t="s">
        <v>19</v>
      </c>
      <c r="D39" s="649"/>
      <c r="E39" s="665" t="s">
        <v>30</v>
      </c>
      <c r="F39" s="666"/>
      <c r="G39" s="666"/>
      <c r="H39" s="666"/>
      <c r="I39" s="666"/>
      <c r="J39" s="666"/>
      <c r="K39" s="666"/>
      <c r="L39" s="667"/>
      <c r="M39" s="650" t="s">
        <v>167</v>
      </c>
      <c r="N39" s="651"/>
      <c r="O39" s="652"/>
      <c r="P39" s="665" t="s">
        <v>184</v>
      </c>
      <c r="Q39" s="666"/>
      <c r="R39" s="666"/>
      <c r="S39" s="666"/>
      <c r="T39" s="666"/>
      <c r="U39" s="666"/>
      <c r="V39" s="666"/>
      <c r="W39" s="667"/>
    </row>
    <row r="40" spans="1:23" ht="26.45" customHeight="1" thickBot="1" x14ac:dyDescent="0.45">
      <c r="A40" s="780"/>
      <c r="B40" s="761"/>
      <c r="C40" s="648" t="s">
        <v>20</v>
      </c>
      <c r="D40" s="649"/>
      <c r="E40" s="668" t="s">
        <v>22</v>
      </c>
      <c r="F40" s="668"/>
      <c r="G40" s="668"/>
      <c r="H40" s="668"/>
      <c r="I40" s="668"/>
      <c r="J40" s="668"/>
      <c r="K40" s="668"/>
      <c r="L40" s="668"/>
      <c r="M40" s="668"/>
      <c r="N40" s="668"/>
      <c r="O40" s="668"/>
      <c r="P40" s="668"/>
      <c r="Q40" s="668"/>
      <c r="R40" s="668"/>
      <c r="S40" s="668"/>
      <c r="T40" s="668"/>
      <c r="U40" s="668"/>
      <c r="V40" s="669"/>
      <c r="W40" s="668"/>
    </row>
    <row r="41" spans="1:23" ht="26.45" customHeight="1" thickBot="1" x14ac:dyDescent="0.45">
      <c r="A41" s="808"/>
      <c r="B41" s="769"/>
      <c r="C41" s="675" t="s">
        <v>6</v>
      </c>
      <c r="D41" s="676"/>
      <c r="E41" s="229">
        <v>200</v>
      </c>
      <c r="F41" s="677"/>
      <c r="G41" s="679"/>
      <c r="H41" s="230">
        <v>14</v>
      </c>
      <c r="I41" s="309">
        <v>20000</v>
      </c>
      <c r="J41" s="293">
        <f>IF(E41*H41*I41=0,"",(E41*H41*I41))</f>
        <v>56000000</v>
      </c>
      <c r="K41" s="310">
        <f t="shared" ref="K41:K46" si="6">IF(E41*H41*I41*0.8=0,"",(E41*H41*I41*0.8))</f>
        <v>44800000</v>
      </c>
      <c r="L41" s="311">
        <f t="shared" ref="L41:L46" si="7">IF(E41*H41*I41*0.2=0,"",(E41*H41*I41*0.2))</f>
        <v>11200000</v>
      </c>
      <c r="M41" s="675" t="s">
        <v>6</v>
      </c>
      <c r="N41" s="676"/>
      <c r="O41" s="235">
        <v>150</v>
      </c>
      <c r="P41" s="675" t="s">
        <v>6</v>
      </c>
      <c r="Q41" s="676"/>
      <c r="R41" s="235">
        <v>120</v>
      </c>
      <c r="S41" s="296">
        <f>R41*I41*H41</f>
        <v>33600000</v>
      </c>
      <c r="T41" s="296">
        <f>S41*0.8</f>
        <v>26880000</v>
      </c>
      <c r="U41" s="296">
        <f>S41*0.2</f>
        <v>6720000</v>
      </c>
      <c r="V41" s="238">
        <f>R41/O41</f>
        <v>0.8</v>
      </c>
      <c r="W41" s="682" t="s">
        <v>169</v>
      </c>
    </row>
    <row r="42" spans="1:23" ht="26.45" customHeight="1" x14ac:dyDescent="0.4">
      <c r="A42" s="809"/>
      <c r="B42" s="770"/>
      <c r="C42" s="685" t="s">
        <v>8</v>
      </c>
      <c r="D42" s="239" t="s">
        <v>9</v>
      </c>
      <c r="E42" s="240">
        <v>200</v>
      </c>
      <c r="F42" s="678"/>
      <c r="G42" s="678"/>
      <c r="H42" s="241">
        <v>14</v>
      </c>
      <c r="I42" s="312">
        <v>20000</v>
      </c>
      <c r="J42" s="243">
        <f>IF(E42*H42*I42=0,"",(E42*H42*I42))</f>
        <v>56000000</v>
      </c>
      <c r="K42" s="300">
        <f t="shared" si="6"/>
        <v>44800000</v>
      </c>
      <c r="L42" s="301">
        <f t="shared" si="7"/>
        <v>11200000</v>
      </c>
      <c r="M42" s="685" t="s">
        <v>8</v>
      </c>
      <c r="N42" s="239" t="s">
        <v>9</v>
      </c>
      <c r="O42" s="246">
        <v>150</v>
      </c>
      <c r="P42" s="685" t="s">
        <v>8</v>
      </c>
      <c r="Q42" s="239" t="s">
        <v>9</v>
      </c>
      <c r="R42" s="246">
        <v>120</v>
      </c>
      <c r="S42" s="247"/>
      <c r="T42" s="248"/>
      <c r="U42" s="302"/>
      <c r="V42" s="250">
        <f t="shared" ref="V42:V44" si="8">R42/O42</f>
        <v>0.8</v>
      </c>
      <c r="W42" s="683"/>
    </row>
    <row r="43" spans="1:23" ht="26.45" customHeight="1" x14ac:dyDescent="0.4">
      <c r="A43" s="809"/>
      <c r="B43" s="770"/>
      <c r="C43" s="686"/>
      <c r="D43" s="251" t="s">
        <v>84</v>
      </c>
      <c r="E43" s="252">
        <v>100</v>
      </c>
      <c r="F43" s="678"/>
      <c r="G43" s="678"/>
      <c r="H43" s="241"/>
      <c r="I43" s="312"/>
      <c r="J43" s="243" t="str">
        <f>IF(E43*H43*I43=0,"",(E43*H43*I43))</f>
        <v/>
      </c>
      <c r="K43" s="313" t="str">
        <f t="shared" si="6"/>
        <v/>
      </c>
      <c r="L43" s="301" t="str">
        <f t="shared" si="7"/>
        <v/>
      </c>
      <c r="M43" s="686"/>
      <c r="N43" s="251" t="s">
        <v>84</v>
      </c>
      <c r="O43" s="254">
        <v>80</v>
      </c>
      <c r="P43" s="686"/>
      <c r="Q43" s="251" t="s">
        <v>84</v>
      </c>
      <c r="R43" s="254">
        <v>70</v>
      </c>
      <c r="S43" s="255"/>
      <c r="T43" s="256"/>
      <c r="U43" s="303"/>
      <c r="V43" s="258">
        <f t="shared" si="8"/>
        <v>0.875</v>
      </c>
      <c r="W43" s="683"/>
    </row>
    <row r="44" spans="1:23" ht="26.45" customHeight="1" x14ac:dyDescent="0.4">
      <c r="A44" s="809"/>
      <c r="B44" s="770"/>
      <c r="C44" s="686"/>
      <c r="D44" s="251" t="s">
        <v>82</v>
      </c>
      <c r="E44" s="259">
        <v>100</v>
      </c>
      <c r="F44" s="678"/>
      <c r="G44" s="678"/>
      <c r="H44" s="241"/>
      <c r="I44" s="312"/>
      <c r="J44" s="243" t="str">
        <f>IF(E44*H44*I44=0,"",(E44*H44*I44))</f>
        <v/>
      </c>
      <c r="K44" s="313" t="str">
        <f t="shared" si="6"/>
        <v/>
      </c>
      <c r="L44" s="301" t="str">
        <f t="shared" si="7"/>
        <v/>
      </c>
      <c r="M44" s="686"/>
      <c r="N44" s="251" t="s">
        <v>82</v>
      </c>
      <c r="O44" s="254">
        <v>70</v>
      </c>
      <c r="P44" s="686"/>
      <c r="Q44" s="251" t="s">
        <v>82</v>
      </c>
      <c r="R44" s="254">
        <v>50</v>
      </c>
      <c r="S44" s="256"/>
      <c r="T44" s="256"/>
      <c r="U44" s="303"/>
      <c r="V44" s="258">
        <f t="shared" si="8"/>
        <v>0.7142857142857143</v>
      </c>
      <c r="W44" s="683"/>
    </row>
    <row r="45" spans="1:23" ht="26.45" customHeight="1" thickBot="1" x14ac:dyDescent="0.45">
      <c r="A45" s="809"/>
      <c r="B45" s="770"/>
      <c r="C45" s="687"/>
      <c r="D45" s="260"/>
      <c r="E45" s="259"/>
      <c r="F45" s="678"/>
      <c r="G45" s="678"/>
      <c r="H45" s="241"/>
      <c r="I45" s="312"/>
      <c r="J45" s="243" t="str">
        <f>IF(E45*H45*I45=0,"",(E45*H45*I45))</f>
        <v/>
      </c>
      <c r="K45" s="313" t="str">
        <f t="shared" si="6"/>
        <v/>
      </c>
      <c r="L45" s="301" t="str">
        <f t="shared" si="7"/>
        <v/>
      </c>
      <c r="M45" s="687"/>
      <c r="N45" s="260"/>
      <c r="O45" s="254"/>
      <c r="P45" s="687"/>
      <c r="Q45" s="260"/>
      <c r="R45" s="254"/>
      <c r="S45" s="416"/>
      <c r="T45" s="256"/>
      <c r="U45" s="303"/>
      <c r="V45" s="261"/>
      <c r="W45" s="684"/>
    </row>
    <row r="46" spans="1:23" ht="26.45" customHeight="1" thickBot="1" x14ac:dyDescent="0.45">
      <c r="A46" s="809"/>
      <c r="B46" s="770"/>
      <c r="C46" s="752" t="s">
        <v>7</v>
      </c>
      <c r="D46" s="753"/>
      <c r="E46" s="262"/>
      <c r="F46" s="690"/>
      <c r="G46" s="691"/>
      <c r="H46" s="691"/>
      <c r="I46" s="730"/>
      <c r="J46" s="435"/>
      <c r="K46" s="695" t="str">
        <f t="shared" si="6"/>
        <v/>
      </c>
      <c r="L46" s="711" t="str">
        <f t="shared" si="7"/>
        <v/>
      </c>
      <c r="M46" s="688" t="s">
        <v>7</v>
      </c>
      <c r="N46" s="689"/>
      <c r="O46" s="264"/>
      <c r="P46" s="688" t="s">
        <v>7</v>
      </c>
      <c r="Q46" s="689"/>
      <c r="R46" s="434"/>
      <c r="S46" s="926"/>
      <c r="T46" s="716"/>
      <c r="U46" s="701"/>
      <c r="V46" s="698"/>
      <c r="W46" s="701"/>
    </row>
    <row r="47" spans="1:23" ht="26.45" customHeight="1" x14ac:dyDescent="0.4">
      <c r="A47" s="809"/>
      <c r="B47" s="770"/>
      <c r="C47" s="744" t="s">
        <v>8</v>
      </c>
      <c r="D47" s="30"/>
      <c r="E47" s="267"/>
      <c r="F47" s="691"/>
      <c r="G47" s="691"/>
      <c r="H47" s="691"/>
      <c r="I47" s="730"/>
      <c r="J47" s="436"/>
      <c r="K47" s="696"/>
      <c r="L47" s="712"/>
      <c r="M47" s="704" t="s">
        <v>8</v>
      </c>
      <c r="N47" s="266"/>
      <c r="O47" s="268"/>
      <c r="P47" s="704" t="s">
        <v>8</v>
      </c>
      <c r="Q47" s="269"/>
      <c r="R47" s="270"/>
      <c r="S47" s="728"/>
      <c r="T47" s="717"/>
      <c r="U47" s="702"/>
      <c r="V47" s="699"/>
      <c r="W47" s="702"/>
    </row>
    <row r="48" spans="1:23" ht="26.45" customHeight="1" x14ac:dyDescent="0.4">
      <c r="A48" s="809"/>
      <c r="B48" s="770"/>
      <c r="C48" s="745"/>
      <c r="D48" s="32"/>
      <c r="E48" s="272"/>
      <c r="F48" s="691"/>
      <c r="G48" s="691"/>
      <c r="H48" s="691"/>
      <c r="I48" s="730"/>
      <c r="J48" s="436"/>
      <c r="K48" s="696"/>
      <c r="L48" s="712"/>
      <c r="M48" s="705"/>
      <c r="N48" s="271"/>
      <c r="O48" s="273"/>
      <c r="P48" s="705"/>
      <c r="Q48" s="274"/>
      <c r="R48" s="275"/>
      <c r="S48" s="728"/>
      <c r="T48" s="717"/>
      <c r="U48" s="702"/>
      <c r="V48" s="699"/>
      <c r="W48" s="702"/>
    </row>
    <row r="49" spans="1:23" ht="26.45" customHeight="1" x14ac:dyDescent="0.4">
      <c r="A49" s="809"/>
      <c r="B49" s="770"/>
      <c r="C49" s="745"/>
      <c r="D49" s="34"/>
      <c r="E49" s="272"/>
      <c r="F49" s="691"/>
      <c r="G49" s="691"/>
      <c r="H49" s="691"/>
      <c r="I49" s="730"/>
      <c r="J49" s="436"/>
      <c r="K49" s="696"/>
      <c r="L49" s="712"/>
      <c r="M49" s="705"/>
      <c r="N49" s="276"/>
      <c r="O49" s="273"/>
      <c r="P49" s="705"/>
      <c r="Q49" s="274"/>
      <c r="R49" s="275"/>
      <c r="S49" s="728"/>
      <c r="T49" s="717"/>
      <c r="U49" s="702"/>
      <c r="V49" s="699"/>
      <c r="W49" s="702"/>
    </row>
    <row r="50" spans="1:23" ht="26.45" customHeight="1" thickBot="1" x14ac:dyDescent="0.45">
      <c r="A50" s="810"/>
      <c r="B50" s="771"/>
      <c r="C50" s="746"/>
      <c r="D50" s="35"/>
      <c r="E50" s="278"/>
      <c r="F50" s="692"/>
      <c r="G50" s="692"/>
      <c r="H50" s="692"/>
      <c r="I50" s="731"/>
      <c r="J50" s="437"/>
      <c r="K50" s="697"/>
      <c r="L50" s="713"/>
      <c r="M50" s="706"/>
      <c r="N50" s="277"/>
      <c r="O50" s="278"/>
      <c r="P50" s="706"/>
      <c r="Q50" s="281"/>
      <c r="R50" s="282"/>
      <c r="S50" s="729"/>
      <c r="T50" s="718"/>
      <c r="U50" s="703"/>
      <c r="V50" s="700"/>
      <c r="W50" s="703"/>
    </row>
    <row r="51" spans="1:23" ht="10.9" customHeight="1" thickBot="1" x14ac:dyDescent="0.45">
      <c r="A51" s="44"/>
      <c r="B51" s="47"/>
      <c r="C51" s="21"/>
      <c r="D51" s="24"/>
      <c r="E51" s="318"/>
      <c r="F51" s="284"/>
      <c r="G51" s="284"/>
      <c r="H51" s="284"/>
      <c r="I51" s="289"/>
      <c r="J51" s="289"/>
      <c r="K51" s="198"/>
      <c r="L51" s="198"/>
      <c r="M51" s="198"/>
      <c r="N51" s="198"/>
      <c r="O51" s="198"/>
      <c r="P51" s="290"/>
      <c r="Q51" s="290"/>
      <c r="R51" s="290"/>
      <c r="S51" s="225"/>
      <c r="T51" s="225"/>
      <c r="U51" s="225"/>
      <c r="V51" s="198"/>
      <c r="W51" s="198"/>
    </row>
    <row r="52" spans="1:23" ht="26.45" customHeight="1" thickBot="1" x14ac:dyDescent="0.45">
      <c r="A52" s="779"/>
      <c r="B52" s="754"/>
      <c r="C52" s="756" t="s">
        <v>19</v>
      </c>
      <c r="D52" s="757"/>
      <c r="E52" s="650"/>
      <c r="F52" s="651"/>
      <c r="G52" s="651"/>
      <c r="H52" s="651"/>
      <c r="I52" s="651"/>
      <c r="J52" s="651"/>
      <c r="K52" s="651"/>
      <c r="L52" s="652"/>
      <c r="M52" s="429"/>
      <c r="N52" s="429"/>
      <c r="O52" s="429"/>
      <c r="P52" s="665"/>
      <c r="Q52" s="666"/>
      <c r="R52" s="666"/>
      <c r="S52" s="666"/>
      <c r="T52" s="666"/>
      <c r="U52" s="666"/>
      <c r="V52" s="666"/>
      <c r="W52" s="666"/>
    </row>
    <row r="53" spans="1:23" ht="26.45" customHeight="1" thickBot="1" x14ac:dyDescent="0.45">
      <c r="A53" s="780"/>
      <c r="B53" s="755"/>
      <c r="C53" s="756" t="s">
        <v>20</v>
      </c>
      <c r="D53" s="757"/>
      <c r="E53" s="668" t="s">
        <v>22</v>
      </c>
      <c r="F53" s="668"/>
      <c r="G53" s="668"/>
      <c r="H53" s="668"/>
      <c r="I53" s="668"/>
      <c r="J53" s="668"/>
      <c r="K53" s="668"/>
      <c r="L53" s="668"/>
      <c r="M53" s="668"/>
      <c r="N53" s="668"/>
      <c r="O53" s="668"/>
      <c r="P53" s="668"/>
      <c r="Q53" s="668"/>
      <c r="R53" s="668"/>
      <c r="S53" s="668"/>
      <c r="T53" s="668"/>
      <c r="U53" s="668"/>
      <c r="V53" s="669"/>
      <c r="W53" s="668"/>
    </row>
    <row r="54" spans="1:23" ht="26.45" customHeight="1" thickBot="1" x14ac:dyDescent="0.45">
      <c r="A54" s="808"/>
      <c r="B54" s="769"/>
      <c r="C54" s="747" t="s">
        <v>6</v>
      </c>
      <c r="D54" s="748"/>
      <c r="E54" s="319">
        <v>0</v>
      </c>
      <c r="F54" s="732"/>
      <c r="G54" s="734"/>
      <c r="H54" s="320">
        <v>0</v>
      </c>
      <c r="I54" s="321">
        <v>0</v>
      </c>
      <c r="J54" s="322">
        <v>0</v>
      </c>
      <c r="K54" s="323">
        <v>0</v>
      </c>
      <c r="L54" s="322">
        <v>0</v>
      </c>
      <c r="M54" s="735" t="s">
        <v>6</v>
      </c>
      <c r="N54" s="736"/>
      <c r="O54" s="324">
        <v>0</v>
      </c>
      <c r="P54" s="735" t="s">
        <v>6</v>
      </c>
      <c r="Q54" s="736"/>
      <c r="R54" s="325">
        <v>0</v>
      </c>
      <c r="S54" s="1215">
        <v>0</v>
      </c>
      <c r="T54" s="1215">
        <v>0</v>
      </c>
      <c r="U54" s="1215">
        <v>0</v>
      </c>
      <c r="V54" s="322" t="e">
        <f>R54/O54</f>
        <v>#DIV/0!</v>
      </c>
      <c r="W54" s="682"/>
    </row>
    <row r="55" spans="1:23" ht="26.45" customHeight="1" x14ac:dyDescent="0.4">
      <c r="A55" s="809"/>
      <c r="B55" s="770"/>
      <c r="C55" s="749" t="s">
        <v>8</v>
      </c>
      <c r="D55" s="16"/>
      <c r="E55" s="326"/>
      <c r="F55" s="733"/>
      <c r="G55" s="733"/>
      <c r="H55" s="327"/>
      <c r="I55" s="328"/>
      <c r="J55" s="329" t="str">
        <f>IF(E55*H55*I55=0,"",(E55*H55*I55))</f>
        <v/>
      </c>
      <c r="K55" s="330" t="str">
        <f t="shared" ref="K55:K59" si="9">IF(E55*H55*I55*0.8=0,"",(E55*H55*I55*0.8))</f>
        <v/>
      </c>
      <c r="L55" s="331" t="str">
        <f t="shared" ref="L55:L59" si="10">IF(E55*H55*I55*0.2=0,"",(E55*H55*I55*0.2))</f>
        <v/>
      </c>
      <c r="M55" s="739" t="s">
        <v>8</v>
      </c>
      <c r="N55" s="332"/>
      <c r="O55" s="333"/>
      <c r="P55" s="739" t="s">
        <v>8</v>
      </c>
      <c r="Q55" s="334"/>
      <c r="R55" s="335"/>
      <c r="S55" s="336"/>
      <c r="T55" s="337"/>
      <c r="U55" s="338"/>
      <c r="V55" s="330"/>
      <c r="W55" s="683"/>
    </row>
    <row r="56" spans="1:23" ht="26.45" customHeight="1" x14ac:dyDescent="0.4">
      <c r="A56" s="809"/>
      <c r="B56" s="770"/>
      <c r="C56" s="750"/>
      <c r="D56" s="16"/>
      <c r="E56" s="326"/>
      <c r="F56" s="733"/>
      <c r="G56" s="733"/>
      <c r="H56" s="339"/>
      <c r="I56" s="328"/>
      <c r="J56" s="329" t="str">
        <f>IF(E56*H56*I56=0,"",(E56*H56*I56))</f>
        <v/>
      </c>
      <c r="K56" s="339" t="str">
        <f t="shared" si="9"/>
        <v/>
      </c>
      <c r="L56" s="340" t="str">
        <f t="shared" si="10"/>
        <v/>
      </c>
      <c r="M56" s="740"/>
      <c r="N56" s="341"/>
      <c r="O56" s="335"/>
      <c r="P56" s="740"/>
      <c r="Q56" s="342"/>
      <c r="R56" s="335"/>
      <c r="S56" s="343"/>
      <c r="T56" s="343"/>
      <c r="U56" s="344"/>
      <c r="V56" s="339"/>
      <c r="W56" s="683"/>
    </row>
    <row r="57" spans="1:23" ht="26.45" customHeight="1" x14ac:dyDescent="0.4">
      <c r="A57" s="809"/>
      <c r="B57" s="770"/>
      <c r="C57" s="750"/>
      <c r="D57" s="10"/>
      <c r="E57" s="346"/>
      <c r="F57" s="733"/>
      <c r="G57" s="733"/>
      <c r="H57" s="347"/>
      <c r="I57" s="348"/>
      <c r="J57" s="329" t="str">
        <f>IF(E57*H57*I57=0,"",(E57*H57*I57))</f>
        <v/>
      </c>
      <c r="K57" s="339" t="str">
        <f t="shared" si="9"/>
        <v/>
      </c>
      <c r="L57" s="340" t="str">
        <f t="shared" si="10"/>
        <v/>
      </c>
      <c r="M57" s="740"/>
      <c r="N57" s="341"/>
      <c r="O57" s="335"/>
      <c r="P57" s="740"/>
      <c r="Q57" s="349"/>
      <c r="R57" s="350"/>
      <c r="S57" s="343"/>
      <c r="T57" s="343"/>
      <c r="U57" s="344"/>
      <c r="V57" s="339"/>
      <c r="W57" s="683"/>
    </row>
    <row r="58" spans="1:23" ht="26.45" customHeight="1" thickBot="1" x14ac:dyDescent="0.45">
      <c r="A58" s="809"/>
      <c r="B58" s="770"/>
      <c r="C58" s="751"/>
      <c r="D58" s="12"/>
      <c r="E58" s="346"/>
      <c r="F58" s="733"/>
      <c r="G58" s="733"/>
      <c r="H58" s="347"/>
      <c r="I58" s="348"/>
      <c r="J58" s="329" t="str">
        <f>IF(E58*H58*I58=0,"",(E58*H58*I58))</f>
        <v/>
      </c>
      <c r="K58" s="339" t="str">
        <f t="shared" si="9"/>
        <v/>
      </c>
      <c r="L58" s="340" t="str">
        <f t="shared" si="10"/>
        <v/>
      </c>
      <c r="M58" s="741"/>
      <c r="N58" s="352"/>
      <c r="O58" s="335"/>
      <c r="P58" s="741"/>
      <c r="Q58" s="353"/>
      <c r="R58" s="354"/>
      <c r="S58" s="1216"/>
      <c r="T58" s="343"/>
      <c r="U58" s="344"/>
      <c r="V58" s="347"/>
      <c r="W58" s="684"/>
    </row>
    <row r="59" spans="1:23" ht="26.45" customHeight="1" thickBot="1" x14ac:dyDescent="0.45">
      <c r="A59" s="809"/>
      <c r="B59" s="770"/>
      <c r="C59" s="752" t="s">
        <v>7</v>
      </c>
      <c r="D59" s="753"/>
      <c r="E59" s="262"/>
      <c r="F59" s="690"/>
      <c r="G59" s="691"/>
      <c r="H59" s="691"/>
      <c r="I59" s="742"/>
      <c r="J59" s="305"/>
      <c r="K59" s="695" t="str">
        <f t="shared" si="9"/>
        <v/>
      </c>
      <c r="L59" s="711" t="str">
        <f t="shared" si="10"/>
        <v/>
      </c>
      <c r="M59" s="688" t="s">
        <v>7</v>
      </c>
      <c r="N59" s="689"/>
      <c r="O59" s="264"/>
      <c r="P59" s="688" t="s">
        <v>7</v>
      </c>
      <c r="Q59" s="689"/>
      <c r="R59" s="434"/>
      <c r="S59" s="926"/>
      <c r="T59" s="716"/>
      <c r="U59" s="701"/>
      <c r="V59" s="698"/>
      <c r="W59" s="701"/>
    </row>
    <row r="60" spans="1:23" ht="26.45" customHeight="1" x14ac:dyDescent="0.4">
      <c r="A60" s="809"/>
      <c r="B60" s="770"/>
      <c r="C60" s="744" t="s">
        <v>8</v>
      </c>
      <c r="D60" s="30"/>
      <c r="E60" s="306"/>
      <c r="F60" s="691"/>
      <c r="G60" s="691"/>
      <c r="H60" s="691"/>
      <c r="I60" s="742"/>
      <c r="J60" s="263"/>
      <c r="K60" s="696"/>
      <c r="L60" s="712"/>
      <c r="M60" s="704" t="s">
        <v>8</v>
      </c>
      <c r="N60" s="266"/>
      <c r="O60" s="268"/>
      <c r="P60" s="704" t="s">
        <v>8</v>
      </c>
      <c r="Q60" s="269"/>
      <c r="R60" s="270"/>
      <c r="S60" s="728"/>
      <c r="T60" s="717"/>
      <c r="U60" s="702"/>
      <c r="V60" s="699"/>
      <c r="W60" s="702"/>
    </row>
    <row r="61" spans="1:23" ht="26.45" customHeight="1" x14ac:dyDescent="0.4">
      <c r="A61" s="809"/>
      <c r="B61" s="770"/>
      <c r="C61" s="745"/>
      <c r="D61" s="32"/>
      <c r="E61" s="307"/>
      <c r="F61" s="691"/>
      <c r="G61" s="691"/>
      <c r="H61" s="691"/>
      <c r="I61" s="742"/>
      <c r="J61" s="263"/>
      <c r="K61" s="696"/>
      <c r="L61" s="712"/>
      <c r="M61" s="705"/>
      <c r="N61" s="271"/>
      <c r="O61" s="273"/>
      <c r="P61" s="705"/>
      <c r="Q61" s="274"/>
      <c r="R61" s="275"/>
      <c r="S61" s="728"/>
      <c r="T61" s="717"/>
      <c r="U61" s="702"/>
      <c r="V61" s="699"/>
      <c r="W61" s="702"/>
    </row>
    <row r="62" spans="1:23" ht="26.45" customHeight="1" x14ac:dyDescent="0.4">
      <c r="A62" s="809"/>
      <c r="B62" s="770"/>
      <c r="C62" s="745"/>
      <c r="D62" s="34"/>
      <c r="E62" s="272"/>
      <c r="F62" s="691"/>
      <c r="G62" s="691"/>
      <c r="H62" s="691"/>
      <c r="I62" s="742"/>
      <c r="J62" s="263"/>
      <c r="K62" s="696"/>
      <c r="L62" s="712"/>
      <c r="M62" s="705"/>
      <c r="N62" s="276"/>
      <c r="O62" s="273"/>
      <c r="P62" s="705"/>
      <c r="Q62" s="274"/>
      <c r="R62" s="275"/>
      <c r="S62" s="728"/>
      <c r="T62" s="717"/>
      <c r="U62" s="702"/>
      <c r="V62" s="699"/>
      <c r="W62" s="702"/>
    </row>
    <row r="63" spans="1:23" ht="26.45" customHeight="1" thickBot="1" x14ac:dyDescent="0.45">
      <c r="A63" s="810"/>
      <c r="B63" s="771"/>
      <c r="C63" s="746"/>
      <c r="D63" s="35"/>
      <c r="E63" s="278"/>
      <c r="F63" s="692"/>
      <c r="G63" s="692"/>
      <c r="H63" s="692"/>
      <c r="I63" s="743"/>
      <c r="J63" s="279"/>
      <c r="K63" s="697"/>
      <c r="L63" s="713"/>
      <c r="M63" s="706"/>
      <c r="N63" s="277"/>
      <c r="O63" s="280"/>
      <c r="P63" s="706"/>
      <c r="Q63" s="281"/>
      <c r="R63" s="282"/>
      <c r="S63" s="729"/>
      <c r="T63" s="718"/>
      <c r="U63" s="703"/>
      <c r="V63" s="700"/>
      <c r="W63" s="703"/>
    </row>
    <row r="65" spans="1:1" ht="22.9" customHeight="1" x14ac:dyDescent="0.4">
      <c r="A65" s="77" t="s">
        <v>43</v>
      </c>
    </row>
    <row r="66" spans="1:1" ht="21" customHeight="1" x14ac:dyDescent="0.4">
      <c r="A66" s="77" t="s">
        <v>39</v>
      </c>
    </row>
  </sheetData>
  <mergeCells count="170">
    <mergeCell ref="P26:W26"/>
    <mergeCell ref="E27:W27"/>
    <mergeCell ref="E40:W40"/>
    <mergeCell ref="M39:O39"/>
    <mergeCell ref="P39:W39"/>
    <mergeCell ref="M28:N28"/>
    <mergeCell ref="M29:M32"/>
    <mergeCell ref="M33:N33"/>
    <mergeCell ref="M34:M37"/>
    <mergeCell ref="W28:W32"/>
    <mergeCell ref="V33:V37"/>
    <mergeCell ref="W33:W37"/>
    <mergeCell ref="H33:H37"/>
    <mergeCell ref="S33:S37"/>
    <mergeCell ref="E26:L26"/>
    <mergeCell ref="M26:O26"/>
    <mergeCell ref="F33:F37"/>
    <mergeCell ref="I33:I37"/>
    <mergeCell ref="G28:G32"/>
    <mergeCell ref="W41:W45"/>
    <mergeCell ref="V46:V50"/>
    <mergeCell ref="W46:W50"/>
    <mergeCell ref="W54:W58"/>
    <mergeCell ref="V59:V63"/>
    <mergeCell ref="W59:W63"/>
    <mergeCell ref="K59:K63"/>
    <mergeCell ref="H59:H63"/>
    <mergeCell ref="G54:G58"/>
    <mergeCell ref="M41:N41"/>
    <mergeCell ref="M42:M45"/>
    <mergeCell ref="M46:N46"/>
    <mergeCell ref="M47:M50"/>
    <mergeCell ref="M54:N54"/>
    <mergeCell ref="M55:M58"/>
    <mergeCell ref="M59:N59"/>
    <mergeCell ref="M60:M63"/>
    <mergeCell ref="P52:W52"/>
    <mergeCell ref="E53:W53"/>
    <mergeCell ref="G59:G63"/>
    <mergeCell ref="B54:B63"/>
    <mergeCell ref="A41:A50"/>
    <mergeCell ref="A54:A63"/>
    <mergeCell ref="A52:A53"/>
    <mergeCell ref="A39:A40"/>
    <mergeCell ref="K33:K37"/>
    <mergeCell ref="L33:L37"/>
    <mergeCell ref="C46:D46"/>
    <mergeCell ref="F46:F50"/>
    <mergeCell ref="G46:G50"/>
    <mergeCell ref="K46:K50"/>
    <mergeCell ref="L46:L50"/>
    <mergeCell ref="G41:G45"/>
    <mergeCell ref="I46:I50"/>
    <mergeCell ref="E39:L39"/>
    <mergeCell ref="B28:B37"/>
    <mergeCell ref="B39:B40"/>
    <mergeCell ref="C59:D59"/>
    <mergeCell ref="F59:F63"/>
    <mergeCell ref="G15:G19"/>
    <mergeCell ref="A15:A24"/>
    <mergeCell ref="B13:B14"/>
    <mergeCell ref="B15:B24"/>
    <mergeCell ref="F15:F19"/>
    <mergeCell ref="C16:C19"/>
    <mergeCell ref="K20:K24"/>
    <mergeCell ref="A28:A37"/>
    <mergeCell ref="G33:G37"/>
    <mergeCell ref="C33:D33"/>
    <mergeCell ref="J8:J9"/>
    <mergeCell ref="A13:A14"/>
    <mergeCell ref="I8:I9"/>
    <mergeCell ref="A10:A11"/>
    <mergeCell ref="B10:B11"/>
    <mergeCell ref="C10:D11"/>
    <mergeCell ref="E11:I11"/>
    <mergeCell ref="A8:A9"/>
    <mergeCell ref="B8:B9"/>
    <mergeCell ref="C8:D9"/>
    <mergeCell ref="E8:E9"/>
    <mergeCell ref="F8:G8"/>
    <mergeCell ref="H8:H9"/>
    <mergeCell ref="E13:L13"/>
    <mergeCell ref="C60:C63"/>
    <mergeCell ref="C52:D52"/>
    <mergeCell ref="C53:D53"/>
    <mergeCell ref="C39:D39"/>
    <mergeCell ref="C40:D40"/>
    <mergeCell ref="C41:D41"/>
    <mergeCell ref="F41:F45"/>
    <mergeCell ref="C42:C45"/>
    <mergeCell ref="C54:D54"/>
    <mergeCell ref="F54:F58"/>
    <mergeCell ref="C55:C58"/>
    <mergeCell ref="C47:C50"/>
    <mergeCell ref="E52:L52"/>
    <mergeCell ref="H46:H50"/>
    <mergeCell ref="L59:L63"/>
    <mergeCell ref="I59:I63"/>
    <mergeCell ref="C29:C32"/>
    <mergeCell ref="C34:C37"/>
    <mergeCell ref="C13:D13"/>
    <mergeCell ref="C14:D14"/>
    <mergeCell ref="C15:D15"/>
    <mergeCell ref="A26:A27"/>
    <mergeCell ref="P16:P19"/>
    <mergeCell ref="T33:T37"/>
    <mergeCell ref="U33:U37"/>
    <mergeCell ref="P34:P37"/>
    <mergeCell ref="P20:Q20"/>
    <mergeCell ref="S20:S24"/>
    <mergeCell ref="T20:T24"/>
    <mergeCell ref="U20:U24"/>
    <mergeCell ref="P21:P24"/>
    <mergeCell ref="P28:Q28"/>
    <mergeCell ref="P29:P32"/>
    <mergeCell ref="P33:Q33"/>
    <mergeCell ref="M21:M24"/>
    <mergeCell ref="M13:O13"/>
    <mergeCell ref="L20:L24"/>
    <mergeCell ref="C27:D27"/>
    <mergeCell ref="C20:D20"/>
    <mergeCell ref="F20:F24"/>
    <mergeCell ref="B52:B53"/>
    <mergeCell ref="C26:D26"/>
    <mergeCell ref="C28:D28"/>
    <mergeCell ref="F28:F32"/>
    <mergeCell ref="B26:B27"/>
    <mergeCell ref="A3:C3"/>
    <mergeCell ref="E3:G3"/>
    <mergeCell ref="A4:C5"/>
    <mergeCell ref="D4:D5"/>
    <mergeCell ref="E4:G5"/>
    <mergeCell ref="B41:B50"/>
    <mergeCell ref="C21:C24"/>
    <mergeCell ref="E14:W14"/>
    <mergeCell ref="V20:V24"/>
    <mergeCell ref="W20:W24"/>
    <mergeCell ref="W15:W19"/>
    <mergeCell ref="P13:W13"/>
    <mergeCell ref="S8:S9"/>
    <mergeCell ref="I20:I24"/>
    <mergeCell ref="H20:H24"/>
    <mergeCell ref="G20:G24"/>
    <mergeCell ref="M15:N15"/>
    <mergeCell ref="M16:M19"/>
    <mergeCell ref="M20:N20"/>
    <mergeCell ref="P8:R9"/>
    <mergeCell ref="C7:L7"/>
    <mergeCell ref="U59:U63"/>
    <mergeCell ref="P60:P63"/>
    <mergeCell ref="P41:Q41"/>
    <mergeCell ref="P42:P45"/>
    <mergeCell ref="P46:Q46"/>
    <mergeCell ref="S46:S50"/>
    <mergeCell ref="T46:T50"/>
    <mergeCell ref="U46:U50"/>
    <mergeCell ref="P47:P50"/>
    <mergeCell ref="P54:Q54"/>
    <mergeCell ref="P55:P58"/>
    <mergeCell ref="P59:Q59"/>
    <mergeCell ref="S59:S63"/>
    <mergeCell ref="T59:T63"/>
    <mergeCell ref="P15:Q15"/>
    <mergeCell ref="P7:W7"/>
    <mergeCell ref="M7:O7"/>
    <mergeCell ref="M8:O9"/>
    <mergeCell ref="M10:N10"/>
    <mergeCell ref="P10:Q10"/>
    <mergeCell ref="V8:V9"/>
    <mergeCell ref="W8:W9"/>
  </mergeCells>
  <phoneticPr fontId="1"/>
  <dataValidations count="1">
    <dataValidation type="list" allowBlank="1" showInputMessage="1" showErrorMessage="1" sqref="E14:W14 E27:W27 E40:W40 E53:W53">
      <formula1>$Y$20:$Y$23</formula1>
    </dataValidation>
  </dataValidations>
  <printOptions horizontalCentered="1"/>
  <pageMargins left="0.70866141732283472" right="0.70866141732283472" top="0.74803149606299213" bottom="0.74803149606299213" header="0.31496062992125984" footer="0.31496062992125984"/>
  <pageSetup paperSize="9" scale="3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4"/>
  <sheetViews>
    <sheetView view="pageBreakPreview" zoomScale="55" zoomScaleNormal="100" zoomScaleSheetLayoutView="55" workbookViewId="0">
      <selection activeCell="U50" sqref="U50"/>
    </sheetView>
  </sheetViews>
  <sheetFormatPr defaultColWidth="8.75" defaultRowHeight="13.5" x14ac:dyDescent="0.4"/>
  <cols>
    <col min="1" max="1" width="21.25" style="5" customWidth="1"/>
    <col min="2" max="2" width="18" style="5" customWidth="1"/>
    <col min="3" max="3" width="12.5" style="5" customWidth="1"/>
    <col min="4" max="4" width="5.75" style="5" customWidth="1"/>
    <col min="5" max="5" width="20.75" style="5" customWidth="1"/>
    <col min="6" max="6" width="15.125" style="5" customWidth="1"/>
    <col min="7" max="7" width="13.875" style="5" customWidth="1"/>
    <col min="8" max="8" width="13.625" style="5" customWidth="1"/>
    <col min="9" max="9" width="11.375" style="5" customWidth="1"/>
    <col min="10" max="10" width="18.25" style="8" customWidth="1"/>
    <col min="11" max="11" width="17.25" style="8" customWidth="1"/>
    <col min="12" max="12" width="19" style="5" customWidth="1"/>
    <col min="13" max="13" width="19.25" style="5" customWidth="1"/>
    <col min="14" max="14" width="6.75" style="5" customWidth="1"/>
    <col min="15" max="16" width="19.25" style="5" customWidth="1"/>
    <col min="17" max="17" width="6.875" style="179" customWidth="1"/>
    <col min="18" max="18" width="22.25" style="179" customWidth="1"/>
    <col min="19" max="19" width="19.25" style="179" customWidth="1"/>
    <col min="20" max="22" width="19.25" style="5" customWidth="1"/>
    <col min="23" max="23" width="9.875" style="198" customWidth="1"/>
    <col min="24" max="24" width="8.75" style="5" customWidth="1"/>
    <col min="25" max="25" width="8.75" style="5"/>
    <col min="26" max="27" width="15" style="5" hidden="1" customWidth="1"/>
    <col min="28" max="16384" width="8.75" style="5"/>
  </cols>
  <sheetData>
    <row r="1" spans="1:27" ht="14.25" x14ac:dyDescent="0.4">
      <c r="Y1" s="48"/>
    </row>
    <row r="2" spans="1:27" ht="19.5" thickBot="1" x14ac:dyDescent="0.45">
      <c r="A2" s="202" t="s">
        <v>204</v>
      </c>
      <c r="B2" s="202"/>
      <c r="C2" s="203"/>
      <c r="D2" s="196"/>
      <c r="E2" s="196"/>
      <c r="F2" s="196"/>
      <c r="G2" s="196"/>
      <c r="H2" s="196"/>
      <c r="I2" s="196"/>
      <c r="J2" s="197"/>
      <c r="K2" s="197"/>
      <c r="L2" s="198"/>
      <c r="M2" s="198"/>
      <c r="N2" s="198"/>
      <c r="O2" s="198"/>
      <c r="P2" s="198"/>
      <c r="Q2" s="358"/>
      <c r="R2" s="358"/>
      <c r="S2" s="358"/>
      <c r="T2" s="198"/>
      <c r="U2" s="198"/>
      <c r="V2" s="198"/>
      <c r="X2" s="198"/>
    </row>
    <row r="3" spans="1:27" ht="34.15" customHeight="1" x14ac:dyDescent="0.4">
      <c r="A3" s="598" t="s">
        <v>203</v>
      </c>
      <c r="B3" s="599"/>
      <c r="C3" s="600"/>
      <c r="D3" s="198"/>
      <c r="E3" s="598" t="s">
        <v>146</v>
      </c>
      <c r="F3" s="599"/>
      <c r="G3" s="600"/>
      <c r="H3" s="359"/>
      <c r="I3" s="828" t="s">
        <v>147</v>
      </c>
      <c r="J3" s="829"/>
      <c r="K3" s="830"/>
      <c r="L3" s="198"/>
      <c r="M3" s="198"/>
      <c r="N3" s="198"/>
      <c r="O3" s="198"/>
      <c r="P3" s="198"/>
      <c r="Q3" s="358"/>
      <c r="R3" s="358"/>
      <c r="S3" s="358"/>
      <c r="T3" s="198"/>
      <c r="U3" s="198"/>
      <c r="V3" s="198"/>
      <c r="X3" s="198"/>
    </row>
    <row r="4" spans="1:27" ht="22.9" customHeight="1" x14ac:dyDescent="0.4">
      <c r="A4" s="604" t="str">
        <f>L17</f>
        <v/>
      </c>
      <c r="B4" s="605"/>
      <c r="C4" s="606"/>
      <c r="D4" s="610"/>
      <c r="E4" s="604" t="str">
        <f>U17</f>
        <v/>
      </c>
      <c r="F4" s="605"/>
      <c r="G4" s="606"/>
      <c r="H4" s="360"/>
      <c r="I4" s="831"/>
      <c r="J4" s="832"/>
      <c r="K4" s="833"/>
      <c r="L4" s="198"/>
      <c r="M4" s="198"/>
      <c r="N4" s="198"/>
      <c r="O4" s="198"/>
      <c r="P4" s="198"/>
      <c r="Q4" s="358"/>
      <c r="R4" s="358"/>
      <c r="S4" s="358"/>
      <c r="T4" s="198"/>
      <c r="U4" s="198"/>
      <c r="V4" s="198"/>
      <c r="X4" s="198"/>
    </row>
    <row r="5" spans="1:27" ht="22.9" customHeight="1" thickBot="1" x14ac:dyDescent="0.45">
      <c r="A5" s="607"/>
      <c r="B5" s="608"/>
      <c r="C5" s="609"/>
      <c r="D5" s="610"/>
      <c r="E5" s="607"/>
      <c r="F5" s="608"/>
      <c r="G5" s="609"/>
      <c r="H5" s="360"/>
      <c r="I5" s="834"/>
      <c r="J5" s="835"/>
      <c r="K5" s="836"/>
      <c r="L5" s="198"/>
      <c r="M5" s="198"/>
      <c r="N5" s="198"/>
      <c r="O5" s="198"/>
      <c r="P5" s="198"/>
      <c r="Q5" s="358"/>
      <c r="R5" s="358"/>
      <c r="S5" s="358"/>
      <c r="T5" s="198"/>
      <c r="U5" s="198"/>
      <c r="V5" s="198"/>
      <c r="X5" s="198"/>
    </row>
    <row r="6" spans="1:27" ht="18.75" x14ac:dyDescent="0.4">
      <c r="A6" s="361"/>
      <c r="B6" s="361"/>
      <c r="C6" s="203"/>
      <c r="D6" s="198"/>
      <c r="E6" s="196"/>
      <c r="F6" s="196"/>
      <c r="G6" s="196"/>
      <c r="H6" s="196"/>
      <c r="I6" s="196"/>
      <c r="J6" s="197"/>
      <c r="K6" s="197"/>
      <c r="L6" s="198"/>
      <c r="M6" s="198"/>
      <c r="N6" s="198"/>
      <c r="O6" s="198"/>
      <c r="P6" s="198"/>
      <c r="Q6" s="358"/>
      <c r="R6" s="358"/>
      <c r="S6" s="358"/>
      <c r="T6" s="198"/>
      <c r="U6" s="198"/>
      <c r="V6" s="198"/>
      <c r="X6" s="198"/>
    </row>
    <row r="7" spans="1:27" ht="13.15" hidden="1" customHeight="1" x14ac:dyDescent="0.4">
      <c r="A7" s="850" t="s">
        <v>117</v>
      </c>
      <c r="B7" s="851"/>
      <c r="C7" s="852"/>
      <c r="D7" s="859" t="s">
        <v>118</v>
      </c>
      <c r="E7" s="859"/>
      <c r="F7" s="859"/>
      <c r="G7" s="859"/>
      <c r="H7" s="860"/>
      <c r="I7" s="865" t="s">
        <v>5</v>
      </c>
      <c r="J7" s="867" t="s">
        <v>119</v>
      </c>
      <c r="K7" s="870" t="s">
        <v>125</v>
      </c>
      <c r="L7" s="362"/>
      <c r="M7" s="363"/>
      <c r="N7" s="364"/>
      <c r="O7" s="364"/>
      <c r="P7" s="364"/>
      <c r="Q7" s="365"/>
      <c r="R7" s="365"/>
      <c r="S7" s="365"/>
      <c r="T7" s="364"/>
      <c r="U7" s="364"/>
      <c r="V7" s="364"/>
      <c r="W7" s="364"/>
      <c r="X7" s="364"/>
    </row>
    <row r="8" spans="1:27" ht="21.6" hidden="1" customHeight="1" x14ac:dyDescent="0.4">
      <c r="A8" s="853"/>
      <c r="B8" s="854"/>
      <c r="C8" s="855"/>
      <c r="D8" s="861"/>
      <c r="E8" s="861"/>
      <c r="F8" s="861"/>
      <c r="G8" s="861"/>
      <c r="H8" s="862"/>
      <c r="I8" s="866"/>
      <c r="J8" s="868"/>
      <c r="K8" s="871"/>
      <c r="L8" s="629" t="s">
        <v>126</v>
      </c>
      <c r="M8" s="837" t="s">
        <v>65</v>
      </c>
      <c r="N8" s="366"/>
      <c r="O8" s="366"/>
      <c r="P8" s="366"/>
      <c r="Q8" s="367"/>
      <c r="R8" s="367"/>
      <c r="S8" s="367"/>
      <c r="T8" s="366"/>
      <c r="U8" s="366"/>
      <c r="V8" s="366"/>
      <c r="W8" s="366"/>
      <c r="X8" s="366"/>
    </row>
    <row r="9" spans="1:27" ht="13.15" hidden="1" customHeight="1" thickBot="1" x14ac:dyDescent="0.45">
      <c r="A9" s="853"/>
      <c r="B9" s="854"/>
      <c r="C9" s="855"/>
      <c r="D9" s="863"/>
      <c r="E9" s="863"/>
      <c r="F9" s="863"/>
      <c r="G9" s="863"/>
      <c r="H9" s="864"/>
      <c r="I9" s="633"/>
      <c r="J9" s="869"/>
      <c r="K9" s="872"/>
      <c r="L9" s="629"/>
      <c r="M9" s="837"/>
      <c r="N9" s="366"/>
      <c r="O9" s="366"/>
      <c r="P9" s="366"/>
      <c r="Q9" s="367"/>
      <c r="R9" s="367"/>
      <c r="S9" s="367"/>
      <c r="T9" s="366"/>
      <c r="U9" s="366"/>
      <c r="V9" s="366"/>
      <c r="W9" s="366"/>
      <c r="X9" s="366"/>
    </row>
    <row r="10" spans="1:27" ht="19.149999999999999" hidden="1" customHeight="1" x14ac:dyDescent="0.4">
      <c r="A10" s="853"/>
      <c r="B10" s="854"/>
      <c r="C10" s="855"/>
      <c r="D10" s="838">
        <v>4400</v>
      </c>
      <c r="E10" s="838"/>
      <c r="F10" s="838"/>
      <c r="G10" s="838"/>
      <c r="H10" s="839"/>
      <c r="I10" s="842">
        <v>14</v>
      </c>
      <c r="J10" s="844">
        <v>20000</v>
      </c>
      <c r="K10" s="846">
        <f>IF(D10*I10*J10=0,"",D10*I10*J10)</f>
        <v>1232000000</v>
      </c>
      <c r="L10" s="846">
        <f>K10*0.8</f>
        <v>985600000</v>
      </c>
      <c r="M10" s="848">
        <f>K10*0.2</f>
        <v>246400000</v>
      </c>
      <c r="N10" s="368"/>
      <c r="O10" s="368"/>
      <c r="P10" s="368"/>
      <c r="Q10" s="369"/>
      <c r="R10" s="369"/>
      <c r="S10" s="369"/>
      <c r="T10" s="368"/>
      <c r="U10" s="368"/>
      <c r="V10" s="368"/>
      <c r="W10" s="368"/>
      <c r="X10" s="368"/>
      <c r="Z10" s="5">
        <v>40000</v>
      </c>
    </row>
    <row r="11" spans="1:27" ht="19.149999999999999" hidden="1" customHeight="1" thickBot="1" x14ac:dyDescent="0.45">
      <c r="A11" s="856"/>
      <c r="B11" s="857"/>
      <c r="C11" s="858"/>
      <c r="D11" s="840"/>
      <c r="E11" s="840"/>
      <c r="F11" s="840"/>
      <c r="G11" s="840"/>
      <c r="H11" s="841"/>
      <c r="I11" s="843"/>
      <c r="J11" s="845"/>
      <c r="K11" s="847"/>
      <c r="L11" s="847"/>
      <c r="M11" s="849"/>
      <c r="N11" s="368"/>
      <c r="O11" s="368"/>
      <c r="P11" s="368"/>
      <c r="Q11" s="369"/>
      <c r="R11" s="369"/>
      <c r="S11" s="369"/>
      <c r="T11" s="368"/>
      <c r="U11" s="368"/>
      <c r="V11" s="368"/>
      <c r="W11" s="368"/>
      <c r="X11" s="368"/>
      <c r="Z11" s="5">
        <v>20000</v>
      </c>
    </row>
    <row r="12" spans="1:27" s="7" customFormat="1" ht="19.149999999999999" customHeight="1" thickBot="1" x14ac:dyDescent="0.45">
      <c r="A12" s="370"/>
      <c r="B12" s="370"/>
      <c r="C12" s="370"/>
      <c r="D12" s="371"/>
      <c r="E12" s="196"/>
      <c r="F12" s="371"/>
      <c r="G12" s="371"/>
      <c r="H12" s="371"/>
      <c r="I12" s="371"/>
      <c r="J12" s="289"/>
      <c r="K12" s="372"/>
      <c r="L12" s="224"/>
      <c r="M12" s="224"/>
      <c r="N12" s="224"/>
      <c r="O12" s="224"/>
      <c r="P12" s="224"/>
      <c r="Q12" s="373"/>
      <c r="R12" s="373"/>
      <c r="S12" s="373"/>
      <c r="T12" s="224"/>
      <c r="U12" s="224"/>
      <c r="V12" s="224"/>
      <c r="W12" s="224"/>
      <c r="X12" s="224"/>
    </row>
    <row r="13" spans="1:27" s="7" customFormat="1" ht="34.15" customHeight="1" thickBot="1" x14ac:dyDescent="0.45">
      <c r="A13" s="873" t="s">
        <v>155</v>
      </c>
      <c r="B13" s="874"/>
      <c r="C13" s="875"/>
      <c r="D13" s="371"/>
      <c r="E13" s="371"/>
      <c r="F13" s="371"/>
      <c r="G13" s="371"/>
      <c r="H13" s="371"/>
      <c r="I13" s="371"/>
      <c r="J13" s="289"/>
      <c r="K13" s="372"/>
      <c r="L13" s="224"/>
      <c r="M13" s="224"/>
      <c r="N13" s="224"/>
      <c r="O13" s="224"/>
      <c r="P13" s="224"/>
      <c r="Q13" s="373"/>
      <c r="R13" s="373"/>
      <c r="S13" s="373"/>
      <c r="T13" s="224"/>
      <c r="U13" s="224"/>
      <c r="V13" s="224"/>
      <c r="W13" s="224"/>
      <c r="X13" s="224"/>
      <c r="Z13" s="7">
        <v>896000000</v>
      </c>
    </row>
    <row r="14" spans="1:27" ht="31.15" customHeight="1" thickBot="1" x14ac:dyDescent="0.45">
      <c r="A14" s="876" t="s">
        <v>120</v>
      </c>
      <c r="B14" s="877"/>
      <c r="C14" s="877"/>
      <c r="D14" s="877"/>
      <c r="E14" s="877"/>
      <c r="F14" s="877"/>
      <c r="G14" s="877"/>
      <c r="H14" s="877"/>
      <c r="I14" s="877"/>
      <c r="J14" s="877"/>
      <c r="K14" s="877"/>
      <c r="L14" s="877"/>
      <c r="M14" s="877"/>
      <c r="N14" s="626" t="s">
        <v>165</v>
      </c>
      <c r="O14" s="627"/>
      <c r="P14" s="627"/>
      <c r="Q14" s="626" t="s">
        <v>200</v>
      </c>
      <c r="R14" s="627"/>
      <c r="S14" s="627"/>
      <c r="T14" s="627"/>
      <c r="U14" s="627"/>
      <c r="V14" s="627"/>
      <c r="W14" s="627"/>
      <c r="X14" s="627"/>
    </row>
    <row r="15" spans="1:27" ht="28.15" customHeight="1" x14ac:dyDescent="0.4">
      <c r="A15" s="639" t="s">
        <v>3</v>
      </c>
      <c r="B15" s="878" t="s">
        <v>13</v>
      </c>
      <c r="C15" s="865"/>
      <c r="D15" s="634" t="s">
        <v>28</v>
      </c>
      <c r="E15" s="634"/>
      <c r="F15" s="881" t="s">
        <v>14</v>
      </c>
      <c r="G15" s="374"/>
      <c r="H15" s="375"/>
      <c r="I15" s="634" t="s">
        <v>5</v>
      </c>
      <c r="J15" s="640" t="s">
        <v>10</v>
      </c>
      <c r="K15" s="642" t="s">
        <v>27</v>
      </c>
      <c r="L15" s="204"/>
      <c r="M15" s="204"/>
      <c r="N15" s="653" t="s">
        <v>166</v>
      </c>
      <c r="O15" s="654"/>
      <c r="P15" s="655"/>
      <c r="Q15" s="659" t="s">
        <v>205</v>
      </c>
      <c r="R15" s="660"/>
      <c r="S15" s="661"/>
      <c r="T15" s="612" t="s">
        <v>125</v>
      </c>
      <c r="U15" s="204"/>
      <c r="V15" s="376"/>
      <c r="W15" s="612" t="s">
        <v>161</v>
      </c>
      <c r="X15" s="614" t="s">
        <v>162</v>
      </c>
      <c r="Z15" s="193"/>
      <c r="AA15" s="193"/>
    </row>
    <row r="16" spans="1:27" ht="50.25" customHeight="1" thickBot="1" x14ac:dyDescent="0.45">
      <c r="A16" s="630"/>
      <c r="B16" s="879"/>
      <c r="C16" s="880"/>
      <c r="D16" s="636"/>
      <c r="E16" s="636"/>
      <c r="F16" s="881"/>
      <c r="G16" s="207" t="s">
        <v>15</v>
      </c>
      <c r="H16" s="207" t="s">
        <v>4</v>
      </c>
      <c r="I16" s="630"/>
      <c r="J16" s="641"/>
      <c r="K16" s="612"/>
      <c r="L16" s="208" t="s">
        <v>197</v>
      </c>
      <c r="M16" s="377" t="s">
        <v>26</v>
      </c>
      <c r="N16" s="656"/>
      <c r="O16" s="657"/>
      <c r="P16" s="658"/>
      <c r="Q16" s="662"/>
      <c r="R16" s="663"/>
      <c r="S16" s="664"/>
      <c r="T16" s="613"/>
      <c r="U16" s="210" t="s">
        <v>25</v>
      </c>
      <c r="V16" s="209" t="s">
        <v>26</v>
      </c>
      <c r="W16" s="613"/>
      <c r="X16" s="615"/>
      <c r="Y16" s="193"/>
      <c r="Z16" s="194"/>
      <c r="AA16" s="194"/>
    </row>
    <row r="17" spans="1:26" s="7" customFormat="1" ht="39" customHeight="1" thickBot="1" x14ac:dyDescent="0.45">
      <c r="A17" s="882"/>
      <c r="B17" s="884"/>
      <c r="C17" s="885"/>
      <c r="D17" s="620"/>
      <c r="E17" s="621"/>
      <c r="F17" s="211"/>
      <c r="G17" s="212"/>
      <c r="H17" s="378"/>
      <c r="I17" s="379"/>
      <c r="J17" s="215"/>
      <c r="K17" s="216" t="str">
        <f>IF(SUM(K22,K35,K48,K61)=0,"",SUM(K22,K35,K48,K61))</f>
        <v/>
      </c>
      <c r="L17" s="217" t="str">
        <f>IF(SUM(L22,L35,L48,L61)=0,"",SUM(L22,L35,L48,L61))</f>
        <v/>
      </c>
      <c r="M17" s="380" t="str">
        <f>IF(SUM(M22,M35,M48,M61)=0,"",SUM(M22,M35,M48,M61))</f>
        <v/>
      </c>
      <c r="N17" s="624" t="str">
        <f>IF(P22+P35+P48+P61=0,"",P22+P35+P48+P61)</f>
        <v/>
      </c>
      <c r="O17" s="625"/>
      <c r="P17" s="219"/>
      <c r="Q17" s="624" t="str">
        <f>IF(S22+S35+S48+S61=0,"",S22+S35+S48+S61)</f>
        <v/>
      </c>
      <c r="R17" s="625"/>
      <c r="S17" s="219"/>
      <c r="T17" s="216" t="str">
        <f>IF(SUM(T22,T35,T48,T61)=0,"",SUM(T22,T35,T48,T61))</f>
        <v/>
      </c>
      <c r="U17" s="216" t="str">
        <f>IF(SUM(U22,U35,U48,U61)=0,"",SUM(U22,U35,U48,U61))</f>
        <v/>
      </c>
      <c r="V17" s="380" t="str">
        <f>IF(SUM(V22,V35,V48,V61)=0,"",SUM(V22,V35,V48,V61))</f>
        <v/>
      </c>
      <c r="W17" s="221" t="e">
        <f>Q17/N17</f>
        <v>#VALUE!</v>
      </c>
      <c r="X17" s="222"/>
    </row>
    <row r="18" spans="1:26" s="7" customFormat="1" ht="7.9" customHeight="1" thickBot="1" x14ac:dyDescent="0.45">
      <c r="A18" s="883"/>
      <c r="B18" s="886"/>
      <c r="C18" s="887"/>
      <c r="D18" s="622"/>
      <c r="E18" s="623"/>
      <c r="F18" s="643"/>
      <c r="G18" s="643"/>
      <c r="H18" s="643"/>
      <c r="I18" s="643"/>
      <c r="J18" s="643"/>
      <c r="K18" s="223"/>
      <c r="L18" s="224"/>
      <c r="M18" s="225"/>
      <c r="N18" s="225"/>
      <c r="O18" s="225"/>
      <c r="P18" s="225"/>
      <c r="Q18" s="290"/>
      <c r="R18" s="290"/>
      <c r="S18" s="290"/>
      <c r="T18" s="225"/>
      <c r="U18" s="225"/>
      <c r="V18" s="225"/>
      <c r="W18" s="225"/>
      <c r="X18" s="225"/>
    </row>
    <row r="19" spans="1:26" s="7" customFormat="1" ht="7.9" customHeight="1" thickBot="1" x14ac:dyDescent="0.45">
      <c r="A19" s="381"/>
      <c r="B19" s="381"/>
      <c r="C19" s="382"/>
      <c r="D19" s="383"/>
      <c r="E19" s="383"/>
      <c r="F19" s="223"/>
      <c r="G19" s="223"/>
      <c r="H19" s="223"/>
      <c r="I19" s="223"/>
      <c r="J19" s="223"/>
      <c r="K19" s="223"/>
      <c r="L19" s="224"/>
      <c r="M19" s="225"/>
      <c r="N19" s="225"/>
      <c r="O19" s="225"/>
      <c r="P19" s="225"/>
      <c r="Q19" s="290"/>
      <c r="R19" s="290"/>
      <c r="S19" s="290"/>
      <c r="T19" s="225"/>
      <c r="U19" s="225"/>
      <c r="V19" s="225"/>
      <c r="W19" s="225"/>
      <c r="X19" s="225"/>
    </row>
    <row r="20" spans="1:26" s="7" customFormat="1" ht="27" customHeight="1" thickBot="1" x14ac:dyDescent="0.45">
      <c r="A20" s="882"/>
      <c r="B20" s="884"/>
      <c r="C20" s="885"/>
      <c r="D20" s="648" t="s">
        <v>19</v>
      </c>
      <c r="E20" s="649"/>
      <c r="F20" s="665"/>
      <c r="G20" s="666"/>
      <c r="H20" s="666"/>
      <c r="I20" s="666"/>
      <c r="J20" s="666"/>
      <c r="K20" s="666"/>
      <c r="L20" s="666"/>
      <c r="M20" s="667"/>
      <c r="N20" s="650"/>
      <c r="O20" s="651"/>
      <c r="P20" s="652"/>
      <c r="Q20" s="888"/>
      <c r="R20" s="888"/>
      <c r="S20" s="888"/>
      <c r="T20" s="888"/>
      <c r="U20" s="888"/>
      <c r="V20" s="888"/>
      <c r="W20" s="888"/>
      <c r="X20" s="888"/>
      <c r="Z20" s="7" t="s">
        <v>68</v>
      </c>
    </row>
    <row r="21" spans="1:26" s="7" customFormat="1" ht="26.45" customHeight="1" thickBot="1" x14ac:dyDescent="0.45">
      <c r="A21" s="883"/>
      <c r="B21" s="886"/>
      <c r="C21" s="887"/>
      <c r="D21" s="648" t="s">
        <v>0</v>
      </c>
      <c r="E21" s="649"/>
      <c r="F21" s="889"/>
      <c r="G21" s="890"/>
      <c r="H21" s="890"/>
      <c r="I21" s="890"/>
      <c r="J21" s="890"/>
      <c r="K21" s="890"/>
      <c r="L21" s="890"/>
      <c r="M21" s="890"/>
      <c r="N21" s="890"/>
      <c r="O21" s="890"/>
      <c r="P21" s="890"/>
      <c r="Q21" s="890"/>
      <c r="R21" s="890"/>
      <c r="S21" s="890"/>
      <c r="T21" s="890"/>
      <c r="U21" s="890"/>
      <c r="V21" s="890"/>
      <c r="W21" s="890"/>
      <c r="X21" s="890"/>
      <c r="Z21" s="7" t="s">
        <v>22</v>
      </c>
    </row>
    <row r="22" spans="1:26" ht="26.45" customHeight="1" thickBot="1" x14ac:dyDescent="0.45">
      <c r="A22" s="670"/>
      <c r="B22" s="384" t="s">
        <v>136</v>
      </c>
      <c r="C22" s="427">
        <f>J22</f>
        <v>0</v>
      </c>
      <c r="D22" s="675" t="s">
        <v>6</v>
      </c>
      <c r="E22" s="676"/>
      <c r="F22" s="385"/>
      <c r="G22" s="897"/>
      <c r="H22" s="899"/>
      <c r="I22" s="230"/>
      <c r="J22" s="231"/>
      <c r="K22" s="293" t="str">
        <f>IF(F22*I22*J22=0,"",(F22*I22*J22))</f>
        <v/>
      </c>
      <c r="L22" s="386" t="str">
        <f>IF(F22*I22*J22*0.8=0,"",(F22*I22*J22*0.8))</f>
        <v/>
      </c>
      <c r="M22" s="387" t="str">
        <f t="shared" ref="M22:M27" si="0">IF(F22*I22*J22*0.2=0,"",(F22*I22*J22*0.2))</f>
        <v/>
      </c>
      <c r="N22" s="675" t="s">
        <v>6</v>
      </c>
      <c r="O22" s="676"/>
      <c r="P22" s="388"/>
      <c r="Q22" s="901" t="s">
        <v>6</v>
      </c>
      <c r="R22" s="902"/>
      <c r="S22" s="389"/>
      <c r="T22" s="296">
        <f>S22*J22*I22</f>
        <v>0</v>
      </c>
      <c r="U22" s="296">
        <f>T22*0.8</f>
        <v>0</v>
      </c>
      <c r="V22" s="296">
        <f>T22*0.2</f>
        <v>0</v>
      </c>
      <c r="W22" s="390" t="e">
        <f>S22/P22</f>
        <v>#DIV/0!</v>
      </c>
      <c r="X22" s="682"/>
      <c r="Z22" s="5" t="s">
        <v>21</v>
      </c>
    </row>
    <row r="23" spans="1:26" ht="26.45" customHeight="1" x14ac:dyDescent="0.4">
      <c r="A23" s="671"/>
      <c r="B23" s="891"/>
      <c r="C23" s="892"/>
      <c r="D23" s="685" t="s">
        <v>8</v>
      </c>
      <c r="E23" s="391"/>
      <c r="F23" s="247"/>
      <c r="G23" s="898"/>
      <c r="H23" s="900"/>
      <c r="I23" s="241"/>
      <c r="J23" s="242"/>
      <c r="K23" s="243" t="str">
        <f>IF(F23*I23*J23=0,"",(F23*I23*J23))</f>
        <v/>
      </c>
      <c r="L23" s="244" t="str">
        <f t="shared" ref="L23:L27" si="1">IF(F23*I23*J23*0.8=0,"",(F23*I23*J23*0.8))</f>
        <v/>
      </c>
      <c r="M23" s="392" t="str">
        <f t="shared" si="0"/>
        <v/>
      </c>
      <c r="N23" s="685" t="s">
        <v>8</v>
      </c>
      <c r="O23" s="391"/>
      <c r="P23" s="393"/>
      <c r="Q23" s="895" t="s">
        <v>8</v>
      </c>
      <c r="R23" s="391"/>
      <c r="S23" s="393"/>
      <c r="T23" s="247"/>
      <c r="U23" s="248"/>
      <c r="V23" s="302"/>
      <c r="W23" s="394" t="e">
        <f>S23/P23</f>
        <v>#DIV/0!</v>
      </c>
      <c r="X23" s="683"/>
      <c r="Z23" s="5" t="s">
        <v>67</v>
      </c>
    </row>
    <row r="24" spans="1:26" ht="26.45" customHeight="1" x14ac:dyDescent="0.4">
      <c r="A24" s="671"/>
      <c r="B24" s="891"/>
      <c r="C24" s="892"/>
      <c r="D24" s="686"/>
      <c r="E24" s="395"/>
      <c r="F24" s="255"/>
      <c r="G24" s="898"/>
      <c r="H24" s="900"/>
      <c r="I24" s="241"/>
      <c r="J24" s="242"/>
      <c r="K24" s="243" t="str">
        <f>IF(F24*I24*J24=0,"",(F24*I24*J24))</f>
        <v/>
      </c>
      <c r="L24" s="253" t="str">
        <f t="shared" si="1"/>
        <v/>
      </c>
      <c r="M24" s="392" t="str">
        <f t="shared" si="0"/>
        <v/>
      </c>
      <c r="N24" s="686"/>
      <c r="O24" s="395"/>
      <c r="P24" s="396"/>
      <c r="Q24" s="896"/>
      <c r="R24" s="395"/>
      <c r="S24" s="396"/>
      <c r="T24" s="255"/>
      <c r="U24" s="256"/>
      <c r="V24" s="303"/>
      <c r="W24" s="397" t="e">
        <f>S24/P24</f>
        <v>#DIV/0!</v>
      </c>
      <c r="X24" s="683"/>
    </row>
    <row r="25" spans="1:26" ht="26.45" customHeight="1" x14ac:dyDescent="0.4">
      <c r="A25" s="671"/>
      <c r="B25" s="891"/>
      <c r="C25" s="892"/>
      <c r="D25" s="686"/>
      <c r="E25" s="395"/>
      <c r="F25" s="241"/>
      <c r="G25" s="898"/>
      <c r="H25" s="900"/>
      <c r="I25" s="241"/>
      <c r="J25" s="242"/>
      <c r="K25" s="243" t="str">
        <f>IF(F25*I25*J25=0,"",(F25*I25*J25))</f>
        <v/>
      </c>
      <c r="L25" s="244" t="str">
        <f t="shared" si="1"/>
        <v/>
      </c>
      <c r="M25" s="392" t="str">
        <f t="shared" si="0"/>
        <v/>
      </c>
      <c r="N25" s="686"/>
      <c r="O25" s="395"/>
      <c r="P25" s="396"/>
      <c r="Q25" s="896"/>
      <c r="R25" s="398"/>
      <c r="S25" s="398"/>
      <c r="T25" s="256"/>
      <c r="U25" s="256"/>
      <c r="V25" s="303"/>
      <c r="W25" s="397" t="e">
        <f t="shared" ref="W24:W26" si="2">S25/P25</f>
        <v>#DIV/0!</v>
      </c>
      <c r="X25" s="683"/>
    </row>
    <row r="26" spans="1:26" ht="25.15" customHeight="1" thickBot="1" x14ac:dyDescent="0.45">
      <c r="A26" s="671"/>
      <c r="B26" s="891"/>
      <c r="C26" s="892"/>
      <c r="D26" s="687"/>
      <c r="E26" s="260"/>
      <c r="F26" s="400"/>
      <c r="G26" s="677"/>
      <c r="H26" s="679"/>
      <c r="I26" s="241"/>
      <c r="J26" s="242"/>
      <c r="K26" s="243" t="str">
        <f>IF(F26*I26*J26=0,"",(F26*I26*J26))</f>
        <v/>
      </c>
      <c r="L26" s="244" t="str">
        <f t="shared" si="1"/>
        <v/>
      </c>
      <c r="M26" s="392" t="str">
        <f t="shared" si="0"/>
        <v/>
      </c>
      <c r="N26" s="687"/>
      <c r="O26" s="260"/>
      <c r="P26" s="401"/>
      <c r="Q26" s="680"/>
      <c r="R26" s="402"/>
      <c r="S26" s="402"/>
      <c r="T26" s="256"/>
      <c r="U26" s="256"/>
      <c r="V26" s="303"/>
      <c r="W26" s="397" t="e">
        <f t="shared" si="2"/>
        <v>#DIV/0!</v>
      </c>
      <c r="X26" s="684"/>
      <c r="Z26" s="5" t="s">
        <v>9</v>
      </c>
    </row>
    <row r="27" spans="1:26" ht="26.45" customHeight="1" thickBot="1" x14ac:dyDescent="0.45">
      <c r="A27" s="671"/>
      <c r="B27" s="891"/>
      <c r="C27" s="892"/>
      <c r="D27" s="688" t="s">
        <v>7</v>
      </c>
      <c r="E27" s="689"/>
      <c r="F27" s="262"/>
      <c r="G27" s="690"/>
      <c r="H27" s="691"/>
      <c r="I27" s="691"/>
      <c r="J27" s="693"/>
      <c r="K27" s="263"/>
      <c r="L27" s="695" t="str">
        <f t="shared" si="1"/>
        <v/>
      </c>
      <c r="M27" s="903" t="str">
        <f t="shared" si="0"/>
        <v/>
      </c>
      <c r="N27" s="688" t="s">
        <v>7</v>
      </c>
      <c r="O27" s="689"/>
      <c r="P27" s="403"/>
      <c r="Q27" s="906" t="s">
        <v>7</v>
      </c>
      <c r="R27" s="907"/>
      <c r="S27" s="404"/>
      <c r="T27" s="714"/>
      <c r="U27" s="716"/>
      <c r="V27" s="701"/>
      <c r="W27" s="698"/>
      <c r="X27" s="701"/>
      <c r="Z27" s="5" t="s">
        <v>11</v>
      </c>
    </row>
    <row r="28" spans="1:26" ht="26.45" customHeight="1" x14ac:dyDescent="0.4">
      <c r="A28" s="671"/>
      <c r="B28" s="891"/>
      <c r="C28" s="892"/>
      <c r="D28" s="704" t="s">
        <v>8</v>
      </c>
      <c r="E28" s="266"/>
      <c r="F28" s="267"/>
      <c r="G28" s="691"/>
      <c r="H28" s="691"/>
      <c r="I28" s="691"/>
      <c r="J28" s="693"/>
      <c r="K28" s="263"/>
      <c r="L28" s="696"/>
      <c r="M28" s="904"/>
      <c r="N28" s="704" t="s">
        <v>8</v>
      </c>
      <c r="O28" s="266"/>
      <c r="P28" s="405"/>
      <c r="Q28" s="912" t="s">
        <v>8</v>
      </c>
      <c r="R28" s="269"/>
      <c r="S28" s="269"/>
      <c r="T28" s="714"/>
      <c r="U28" s="717"/>
      <c r="V28" s="702"/>
      <c r="W28" s="699"/>
      <c r="X28" s="702"/>
      <c r="Z28" s="5" t="s">
        <v>67</v>
      </c>
    </row>
    <row r="29" spans="1:26" ht="26.45" customHeight="1" x14ac:dyDescent="0.4">
      <c r="A29" s="671"/>
      <c r="B29" s="891"/>
      <c r="C29" s="892"/>
      <c r="D29" s="705"/>
      <c r="E29" s="271"/>
      <c r="F29" s="272"/>
      <c r="G29" s="691"/>
      <c r="H29" s="691"/>
      <c r="I29" s="691"/>
      <c r="J29" s="693"/>
      <c r="K29" s="263"/>
      <c r="L29" s="696"/>
      <c r="M29" s="904"/>
      <c r="N29" s="705"/>
      <c r="O29" s="271"/>
      <c r="P29" s="406"/>
      <c r="Q29" s="913"/>
      <c r="R29" s="274"/>
      <c r="S29" s="274"/>
      <c r="T29" s="714"/>
      <c r="U29" s="717"/>
      <c r="V29" s="702"/>
      <c r="W29" s="699"/>
      <c r="X29" s="702"/>
    </row>
    <row r="30" spans="1:26" ht="26.45" customHeight="1" x14ac:dyDescent="0.4">
      <c r="A30" s="671"/>
      <c r="B30" s="891"/>
      <c r="C30" s="892"/>
      <c r="D30" s="705"/>
      <c r="E30" s="276"/>
      <c r="F30" s="272"/>
      <c r="G30" s="691"/>
      <c r="H30" s="691"/>
      <c r="I30" s="691"/>
      <c r="J30" s="693"/>
      <c r="K30" s="263"/>
      <c r="L30" s="696"/>
      <c r="M30" s="904"/>
      <c r="N30" s="705"/>
      <c r="O30" s="276"/>
      <c r="P30" s="406"/>
      <c r="Q30" s="913"/>
      <c r="R30" s="274"/>
      <c r="S30" s="274"/>
      <c r="T30" s="714"/>
      <c r="U30" s="717"/>
      <c r="V30" s="702"/>
      <c r="W30" s="699"/>
      <c r="X30" s="702"/>
    </row>
    <row r="31" spans="1:26" ht="26.45" customHeight="1" thickBot="1" x14ac:dyDescent="0.45">
      <c r="A31" s="672"/>
      <c r="B31" s="893"/>
      <c r="C31" s="894"/>
      <c r="D31" s="706"/>
      <c r="E31" s="277"/>
      <c r="F31" s="278"/>
      <c r="G31" s="692"/>
      <c r="H31" s="692"/>
      <c r="I31" s="692"/>
      <c r="J31" s="694"/>
      <c r="K31" s="279"/>
      <c r="L31" s="697"/>
      <c r="M31" s="905"/>
      <c r="N31" s="706"/>
      <c r="O31" s="277"/>
      <c r="P31" s="280"/>
      <c r="Q31" s="914"/>
      <c r="R31" s="281"/>
      <c r="S31" s="281"/>
      <c r="T31" s="715"/>
      <c r="U31" s="718"/>
      <c r="V31" s="703"/>
      <c r="W31" s="700"/>
      <c r="X31" s="703"/>
    </row>
    <row r="32" spans="1:26" ht="10.9" customHeight="1" thickBot="1" x14ac:dyDescent="0.45">
      <c r="A32" s="226"/>
      <c r="B32" s="407"/>
      <c r="C32" s="283"/>
      <c r="D32" s="284"/>
      <c r="E32" s="285"/>
      <c r="F32" s="286"/>
      <c r="G32" s="287"/>
      <c r="H32" s="287"/>
      <c r="I32" s="287"/>
      <c r="J32" s="288"/>
      <c r="K32" s="289"/>
      <c r="L32" s="225"/>
      <c r="M32" s="225"/>
      <c r="N32" s="225"/>
      <c r="O32" s="225"/>
      <c r="P32" s="225"/>
      <c r="Q32" s="290"/>
      <c r="R32" s="290"/>
      <c r="S32" s="290"/>
      <c r="T32" s="225"/>
      <c r="U32" s="225"/>
      <c r="V32" s="225"/>
      <c r="W32" s="225"/>
      <c r="X32" s="225"/>
    </row>
    <row r="33" spans="1:24" ht="26.45" customHeight="1" thickBot="1" x14ac:dyDescent="0.45">
      <c r="A33" s="908"/>
      <c r="B33" s="882" t="s">
        <v>127</v>
      </c>
      <c r="C33" s="910"/>
      <c r="D33" s="709" t="s">
        <v>19</v>
      </c>
      <c r="E33" s="710"/>
      <c r="F33" s="665"/>
      <c r="G33" s="666"/>
      <c r="H33" s="666"/>
      <c r="I33" s="666"/>
      <c r="J33" s="666"/>
      <c r="K33" s="666"/>
      <c r="L33" s="666"/>
      <c r="M33" s="667"/>
      <c r="N33" s="650"/>
      <c r="O33" s="651"/>
      <c r="P33" s="652"/>
      <c r="Q33" s="888"/>
      <c r="R33" s="888"/>
      <c r="S33" s="888"/>
      <c r="T33" s="888"/>
      <c r="U33" s="888"/>
      <c r="V33" s="888"/>
      <c r="W33" s="888"/>
      <c r="X33" s="888"/>
    </row>
    <row r="34" spans="1:24" ht="26.45" customHeight="1" thickBot="1" x14ac:dyDescent="0.45">
      <c r="A34" s="909"/>
      <c r="B34" s="883"/>
      <c r="C34" s="911"/>
      <c r="D34" s="709" t="s">
        <v>0</v>
      </c>
      <c r="E34" s="710"/>
      <c r="F34" s="889"/>
      <c r="G34" s="890"/>
      <c r="H34" s="890"/>
      <c r="I34" s="890"/>
      <c r="J34" s="890"/>
      <c r="K34" s="890"/>
      <c r="L34" s="890"/>
      <c r="M34" s="890"/>
      <c r="N34" s="890"/>
      <c r="O34" s="890"/>
      <c r="P34" s="890"/>
      <c r="Q34" s="890"/>
      <c r="R34" s="890"/>
      <c r="S34" s="890"/>
      <c r="T34" s="890"/>
      <c r="U34" s="890"/>
      <c r="V34" s="890"/>
      <c r="W34" s="890"/>
      <c r="X34" s="890"/>
    </row>
    <row r="35" spans="1:24" ht="26.45" customHeight="1" thickBot="1" x14ac:dyDescent="0.45">
      <c r="A35" s="670"/>
      <c r="B35" s="915" t="s">
        <v>135</v>
      </c>
      <c r="C35" s="917">
        <f>J35</f>
        <v>0</v>
      </c>
      <c r="D35" s="675" t="s">
        <v>6</v>
      </c>
      <c r="E35" s="676"/>
      <c r="F35" s="385"/>
      <c r="G35" s="919"/>
      <c r="H35" s="920"/>
      <c r="I35" s="408"/>
      <c r="J35" s="409"/>
      <c r="K35" s="293" t="str">
        <f>IF(F35*I35*J35=0,"",(F35*I35*J35))</f>
        <v/>
      </c>
      <c r="L35" s="294" t="str">
        <f t="shared" ref="L35:L40" si="3">IF(F35*I35*J35*0.8=0,"",(F35*I35*J35*0.8))</f>
        <v/>
      </c>
      <c r="M35" s="295" t="str">
        <f t="shared" ref="M35:M40" si="4">IF(F35*I35*J35*0.2=0,"",(F35*I35*J35*0.2))</f>
        <v/>
      </c>
      <c r="N35" s="675" t="s">
        <v>6</v>
      </c>
      <c r="O35" s="676"/>
      <c r="P35" s="388"/>
      <c r="Q35" s="901" t="s">
        <v>6</v>
      </c>
      <c r="R35" s="902"/>
      <c r="S35" s="389"/>
      <c r="T35" s="296"/>
      <c r="U35" s="296">
        <f>T35*0.8</f>
        <v>0</v>
      </c>
      <c r="V35" s="296">
        <f>T35*0.2</f>
        <v>0</v>
      </c>
      <c r="W35" s="390" t="e">
        <f>S35/P35</f>
        <v>#DIV/0!</v>
      </c>
      <c r="X35" s="682"/>
    </row>
    <row r="36" spans="1:24" ht="26.45" customHeight="1" x14ac:dyDescent="0.4">
      <c r="A36" s="671"/>
      <c r="B36" s="916"/>
      <c r="C36" s="918"/>
      <c r="D36" s="685" t="s">
        <v>8</v>
      </c>
      <c r="E36" s="391"/>
      <c r="F36" s="252"/>
      <c r="G36" s="678"/>
      <c r="H36" s="678"/>
      <c r="I36" s="298"/>
      <c r="J36" s="299"/>
      <c r="K36" s="243" t="str">
        <f>IF(F36*I36*J36=0,"",(F36*I36*J36))</f>
        <v/>
      </c>
      <c r="L36" s="300" t="str">
        <f t="shared" si="3"/>
        <v/>
      </c>
      <c r="M36" s="301" t="str">
        <f t="shared" si="4"/>
        <v/>
      </c>
      <c r="N36" s="685" t="s">
        <v>8</v>
      </c>
      <c r="O36" s="391"/>
      <c r="P36" s="410"/>
      <c r="Q36" s="895" t="s">
        <v>8</v>
      </c>
      <c r="R36" s="391"/>
      <c r="S36" s="410"/>
      <c r="T36" s="247"/>
      <c r="U36" s="248"/>
      <c r="V36" s="302"/>
      <c r="W36" s="394" t="e">
        <f>S36/P36</f>
        <v>#DIV/0!</v>
      </c>
      <c r="X36" s="683"/>
    </row>
    <row r="37" spans="1:24" ht="26.45" customHeight="1" x14ac:dyDescent="0.4">
      <c r="A37" s="671"/>
      <c r="B37" s="921"/>
      <c r="C37" s="922"/>
      <c r="D37" s="686"/>
      <c r="E37" s="395"/>
      <c r="F37" s="252"/>
      <c r="G37" s="678"/>
      <c r="H37" s="678"/>
      <c r="I37" s="241"/>
      <c r="J37" s="299"/>
      <c r="K37" s="243" t="str">
        <f>IF(F37*I37*J37=0,"",(F37*I37*J37))</f>
        <v/>
      </c>
      <c r="L37" s="300" t="str">
        <f t="shared" si="3"/>
        <v/>
      </c>
      <c r="M37" s="301" t="str">
        <f t="shared" si="4"/>
        <v/>
      </c>
      <c r="N37" s="686"/>
      <c r="O37" s="395"/>
      <c r="P37" s="410"/>
      <c r="Q37" s="896"/>
      <c r="R37" s="395"/>
      <c r="S37" s="410"/>
      <c r="T37" s="255"/>
      <c r="U37" s="256"/>
      <c r="V37" s="303"/>
      <c r="W37" s="397" t="e">
        <f>S37/P37</f>
        <v>#DIV/0!</v>
      </c>
      <c r="X37" s="683"/>
    </row>
    <row r="38" spans="1:24" ht="26.45" customHeight="1" x14ac:dyDescent="0.4">
      <c r="A38" s="671"/>
      <c r="B38" s="891"/>
      <c r="C38" s="892"/>
      <c r="D38" s="686"/>
      <c r="E38" s="297"/>
      <c r="F38" s="259"/>
      <c r="G38" s="678"/>
      <c r="H38" s="678"/>
      <c r="I38" s="261"/>
      <c r="J38" s="304"/>
      <c r="K38" s="243" t="str">
        <f>IF(F38*I38*J38=0,"",(F38*I38*J38))</f>
        <v/>
      </c>
      <c r="L38" s="300" t="str">
        <f t="shared" si="3"/>
        <v/>
      </c>
      <c r="M38" s="301" t="str">
        <f t="shared" si="4"/>
        <v/>
      </c>
      <c r="N38" s="686"/>
      <c r="O38" s="297"/>
      <c r="P38" s="410"/>
      <c r="Q38" s="896"/>
      <c r="R38" s="398"/>
      <c r="S38" s="398"/>
      <c r="T38" s="256"/>
      <c r="U38" s="256"/>
      <c r="V38" s="303"/>
      <c r="W38" s="397" t="e">
        <f t="shared" ref="W38:W39" si="5">S38/P38</f>
        <v>#DIV/0!</v>
      </c>
      <c r="X38" s="683"/>
    </row>
    <row r="39" spans="1:24" ht="26.45" customHeight="1" thickBot="1" x14ac:dyDescent="0.45">
      <c r="A39" s="671"/>
      <c r="B39" s="891"/>
      <c r="C39" s="892"/>
      <c r="D39" s="687"/>
      <c r="E39" s="351"/>
      <c r="F39" s="259"/>
      <c r="G39" s="678"/>
      <c r="H39" s="678"/>
      <c r="I39" s="261"/>
      <c r="J39" s="304"/>
      <c r="K39" s="243" t="str">
        <f>IF(F39*I39*J39=0,"",(F39*I39*J39))</f>
        <v/>
      </c>
      <c r="L39" s="300" t="str">
        <f t="shared" si="3"/>
        <v/>
      </c>
      <c r="M39" s="301" t="str">
        <f t="shared" si="4"/>
        <v/>
      </c>
      <c r="N39" s="687"/>
      <c r="O39" s="351"/>
      <c r="P39" s="410"/>
      <c r="Q39" s="680"/>
      <c r="R39" s="402"/>
      <c r="S39" s="402"/>
      <c r="T39" s="256"/>
      <c r="U39" s="256"/>
      <c r="V39" s="303"/>
      <c r="W39" s="397" t="e">
        <f t="shared" si="5"/>
        <v>#DIV/0!</v>
      </c>
      <c r="X39" s="684"/>
    </row>
    <row r="40" spans="1:24" ht="26.45" customHeight="1" thickBot="1" x14ac:dyDescent="0.45">
      <c r="A40" s="671"/>
      <c r="B40" s="891"/>
      <c r="C40" s="892"/>
      <c r="D40" s="688" t="s">
        <v>7</v>
      </c>
      <c r="E40" s="689"/>
      <c r="F40" s="262"/>
      <c r="G40" s="690"/>
      <c r="H40" s="691"/>
      <c r="I40" s="691"/>
      <c r="J40" s="722"/>
      <c r="K40" s="305"/>
      <c r="L40" s="724" t="str">
        <f t="shared" si="3"/>
        <v/>
      </c>
      <c r="M40" s="711" t="str">
        <f t="shared" si="4"/>
        <v/>
      </c>
      <c r="N40" s="688" t="s">
        <v>7</v>
      </c>
      <c r="O40" s="689"/>
      <c r="P40" s="403"/>
      <c r="Q40" s="906" t="s">
        <v>7</v>
      </c>
      <c r="R40" s="907"/>
      <c r="S40" s="404"/>
      <c r="T40" s="714"/>
      <c r="U40" s="716"/>
      <c r="V40" s="701"/>
      <c r="W40" s="698"/>
      <c r="X40" s="701"/>
    </row>
    <row r="41" spans="1:24" ht="26.45" customHeight="1" x14ac:dyDescent="0.4">
      <c r="A41" s="671"/>
      <c r="B41" s="891"/>
      <c r="C41" s="892"/>
      <c r="D41" s="704" t="s">
        <v>8</v>
      </c>
      <c r="E41" s="266"/>
      <c r="F41" s="306"/>
      <c r="G41" s="691"/>
      <c r="H41" s="691"/>
      <c r="I41" s="691"/>
      <c r="J41" s="722"/>
      <c r="K41" s="263"/>
      <c r="L41" s="725"/>
      <c r="M41" s="712"/>
      <c r="N41" s="704" t="s">
        <v>8</v>
      </c>
      <c r="O41" s="266"/>
      <c r="P41" s="405"/>
      <c r="Q41" s="912" t="s">
        <v>8</v>
      </c>
      <c r="R41" s="269"/>
      <c r="S41" s="269"/>
      <c r="T41" s="714"/>
      <c r="U41" s="717"/>
      <c r="V41" s="702"/>
      <c r="W41" s="699"/>
      <c r="X41" s="702"/>
    </row>
    <row r="42" spans="1:24" ht="26.45" customHeight="1" x14ac:dyDescent="0.4">
      <c r="A42" s="671"/>
      <c r="B42" s="891"/>
      <c r="C42" s="892"/>
      <c r="D42" s="705"/>
      <c r="E42" s="271"/>
      <c r="F42" s="307"/>
      <c r="G42" s="691"/>
      <c r="H42" s="691"/>
      <c r="I42" s="691"/>
      <c r="J42" s="722"/>
      <c r="K42" s="263"/>
      <c r="L42" s="725"/>
      <c r="M42" s="712"/>
      <c r="N42" s="705"/>
      <c r="O42" s="271"/>
      <c r="P42" s="406"/>
      <c r="Q42" s="913"/>
      <c r="R42" s="274"/>
      <c r="S42" s="274"/>
      <c r="T42" s="714"/>
      <c r="U42" s="717"/>
      <c r="V42" s="702"/>
      <c r="W42" s="699"/>
      <c r="X42" s="702"/>
    </row>
    <row r="43" spans="1:24" ht="26.45" customHeight="1" x14ac:dyDescent="0.4">
      <c r="A43" s="671"/>
      <c r="B43" s="891"/>
      <c r="C43" s="892"/>
      <c r="D43" s="705"/>
      <c r="E43" s="276"/>
      <c r="F43" s="272"/>
      <c r="G43" s="691"/>
      <c r="H43" s="691"/>
      <c r="I43" s="691"/>
      <c r="J43" s="722"/>
      <c r="K43" s="263"/>
      <c r="L43" s="725"/>
      <c r="M43" s="712"/>
      <c r="N43" s="705"/>
      <c r="O43" s="276"/>
      <c r="P43" s="406"/>
      <c r="Q43" s="913"/>
      <c r="R43" s="274"/>
      <c r="S43" s="274"/>
      <c r="T43" s="714"/>
      <c r="U43" s="717"/>
      <c r="V43" s="702"/>
      <c r="W43" s="699"/>
      <c r="X43" s="702"/>
    </row>
    <row r="44" spans="1:24" ht="26.45" customHeight="1" thickBot="1" x14ac:dyDescent="0.45">
      <c r="A44" s="672"/>
      <c r="B44" s="893"/>
      <c r="C44" s="894"/>
      <c r="D44" s="706"/>
      <c r="E44" s="277"/>
      <c r="F44" s="278"/>
      <c r="G44" s="692"/>
      <c r="H44" s="692"/>
      <c r="I44" s="692"/>
      <c r="J44" s="723"/>
      <c r="K44" s="279"/>
      <c r="L44" s="726"/>
      <c r="M44" s="713"/>
      <c r="N44" s="706"/>
      <c r="O44" s="277"/>
      <c r="P44" s="411"/>
      <c r="Q44" s="914"/>
      <c r="R44" s="281"/>
      <c r="S44" s="281"/>
      <c r="T44" s="715"/>
      <c r="U44" s="718"/>
      <c r="V44" s="703"/>
      <c r="W44" s="700"/>
      <c r="X44" s="703"/>
    </row>
    <row r="45" spans="1:24" ht="10.9" customHeight="1" thickBot="1" x14ac:dyDescent="0.45">
      <c r="A45" s="412"/>
      <c r="B45" s="407"/>
      <c r="C45" s="283"/>
      <c r="D45" s="228"/>
      <c r="E45" s="228"/>
      <c r="F45" s="223"/>
      <c r="G45" s="223"/>
      <c r="H45" s="223"/>
      <c r="I45" s="223"/>
      <c r="J45" s="223"/>
      <c r="K45" s="223"/>
      <c r="L45" s="225"/>
      <c r="M45" s="225"/>
      <c r="N45" s="225"/>
      <c r="O45" s="225"/>
      <c r="P45" s="225"/>
      <c r="Q45" s="290"/>
      <c r="R45" s="290"/>
      <c r="S45" s="290"/>
      <c r="T45" s="225"/>
      <c r="U45" s="225"/>
      <c r="V45" s="225"/>
      <c r="W45" s="225"/>
      <c r="X45" s="225"/>
    </row>
    <row r="46" spans="1:24" ht="26.45" customHeight="1" thickBot="1" x14ac:dyDescent="0.45">
      <c r="A46" s="908"/>
      <c r="B46" s="882" t="s">
        <v>127</v>
      </c>
      <c r="C46" s="910"/>
      <c r="D46" s="648" t="s">
        <v>19</v>
      </c>
      <c r="E46" s="649"/>
      <c r="F46" s="665"/>
      <c r="G46" s="666"/>
      <c r="H46" s="666"/>
      <c r="I46" s="666"/>
      <c r="J46" s="666"/>
      <c r="K46" s="666"/>
      <c r="L46" s="666"/>
      <c r="M46" s="667"/>
      <c r="N46" s="650"/>
      <c r="O46" s="651"/>
      <c r="P46" s="652"/>
      <c r="Q46" s="888"/>
      <c r="R46" s="888"/>
      <c r="S46" s="888"/>
      <c r="T46" s="888"/>
      <c r="U46" s="888"/>
      <c r="V46" s="888"/>
      <c r="W46" s="888"/>
      <c r="X46" s="888"/>
    </row>
    <row r="47" spans="1:24" ht="26.45" customHeight="1" thickBot="1" x14ac:dyDescent="0.45">
      <c r="A47" s="909"/>
      <c r="B47" s="883"/>
      <c r="C47" s="911"/>
      <c r="D47" s="648" t="s">
        <v>0</v>
      </c>
      <c r="E47" s="649"/>
      <c r="F47" s="889"/>
      <c r="G47" s="890"/>
      <c r="H47" s="890"/>
      <c r="I47" s="890"/>
      <c r="J47" s="890"/>
      <c r="K47" s="890"/>
      <c r="L47" s="890"/>
      <c r="M47" s="890"/>
      <c r="N47" s="890"/>
      <c r="O47" s="890"/>
      <c r="P47" s="890"/>
      <c r="Q47" s="890"/>
      <c r="R47" s="890"/>
      <c r="S47" s="890"/>
      <c r="T47" s="890"/>
      <c r="U47" s="890"/>
      <c r="V47" s="890"/>
      <c r="W47" s="890"/>
      <c r="X47" s="890"/>
    </row>
    <row r="48" spans="1:24" ht="26.45" customHeight="1" thickBot="1" x14ac:dyDescent="0.45">
      <c r="A48" s="670"/>
      <c r="B48" s="384" t="s">
        <v>183</v>
      </c>
      <c r="C48" s="413">
        <f>J48</f>
        <v>0</v>
      </c>
      <c r="D48" s="923" t="s">
        <v>6</v>
      </c>
      <c r="E48" s="676"/>
      <c r="F48" s="229"/>
      <c r="G48" s="677"/>
      <c r="H48" s="679"/>
      <c r="I48" s="230"/>
      <c r="J48" s="309"/>
      <c r="K48" s="293" t="str">
        <f>IF(F48*I48*J48=0,"",(F48*I48*J48))</f>
        <v/>
      </c>
      <c r="L48" s="310" t="str">
        <f t="shared" ref="L48:L53" si="6">IF(F48*I48*J48*0.8=0,"",(F48*I48*J48*0.8))</f>
        <v/>
      </c>
      <c r="M48" s="311" t="str">
        <f t="shared" ref="M48:M53" si="7">IF(F48*I48*J48*0.2=0,"",(F48*I48*J48*0.2))</f>
        <v/>
      </c>
      <c r="N48" s="923" t="s">
        <v>6</v>
      </c>
      <c r="O48" s="676"/>
      <c r="P48" s="414"/>
      <c r="Q48" s="901" t="s">
        <v>6</v>
      </c>
      <c r="R48" s="902"/>
      <c r="S48" s="389"/>
      <c r="T48" s="296">
        <f>S48*J48*I48</f>
        <v>0</v>
      </c>
      <c r="U48" s="296">
        <f>T48*0.8</f>
        <v>0</v>
      </c>
      <c r="V48" s="296">
        <f>T48*0.2</f>
        <v>0</v>
      </c>
      <c r="W48" s="390" t="e">
        <f>S48/P48</f>
        <v>#DIV/0!</v>
      </c>
      <c r="X48" s="682"/>
    </row>
    <row r="49" spans="1:24" ht="26.45" customHeight="1" x14ac:dyDescent="0.4">
      <c r="A49" s="671"/>
      <c r="B49" s="891"/>
      <c r="C49" s="892"/>
      <c r="D49" s="685" t="s">
        <v>8</v>
      </c>
      <c r="E49" s="391"/>
      <c r="F49" s="240"/>
      <c r="G49" s="678"/>
      <c r="H49" s="678"/>
      <c r="I49" s="241"/>
      <c r="J49" s="312"/>
      <c r="K49" s="243" t="str">
        <f>IF(F49*I49*J49=0,"",(F49*I49*J49))</f>
        <v/>
      </c>
      <c r="L49" s="300" t="str">
        <f t="shared" si="6"/>
        <v/>
      </c>
      <c r="M49" s="301" t="str">
        <f t="shared" si="7"/>
        <v/>
      </c>
      <c r="N49" s="685" t="s">
        <v>8</v>
      </c>
      <c r="O49" s="391"/>
      <c r="P49" s="415"/>
      <c r="Q49" s="895" t="s">
        <v>8</v>
      </c>
      <c r="R49" s="391"/>
      <c r="S49" s="410"/>
      <c r="T49" s="247"/>
      <c r="U49" s="248"/>
      <c r="V49" s="302"/>
      <c r="W49" s="394" t="e">
        <f>S49/P49</f>
        <v>#DIV/0!</v>
      </c>
      <c r="X49" s="683"/>
    </row>
    <row r="50" spans="1:24" ht="26.45" customHeight="1" x14ac:dyDescent="0.4">
      <c r="A50" s="671"/>
      <c r="B50" s="891"/>
      <c r="C50" s="892"/>
      <c r="D50" s="686"/>
      <c r="E50" s="395"/>
      <c r="F50" s="252"/>
      <c r="G50" s="678"/>
      <c r="H50" s="678"/>
      <c r="I50" s="241"/>
      <c r="J50" s="312"/>
      <c r="K50" s="243" t="str">
        <f>IF(F50*I50*J50=0,"",(F50*I50*J50))</f>
        <v/>
      </c>
      <c r="L50" s="313" t="str">
        <f t="shared" si="6"/>
        <v/>
      </c>
      <c r="M50" s="301" t="str">
        <f t="shared" si="7"/>
        <v/>
      </c>
      <c r="N50" s="686"/>
      <c r="O50" s="395"/>
      <c r="P50" s="410"/>
      <c r="Q50" s="896"/>
      <c r="R50" s="395"/>
      <c r="S50" s="410"/>
      <c r="T50" s="255"/>
      <c r="U50" s="256"/>
      <c r="V50" s="303"/>
      <c r="W50" s="397" t="e">
        <f>S50/P50</f>
        <v>#DIV/0!</v>
      </c>
      <c r="X50" s="683"/>
    </row>
    <row r="51" spans="1:24" ht="26.45" customHeight="1" x14ac:dyDescent="0.4">
      <c r="A51" s="671"/>
      <c r="B51" s="891"/>
      <c r="C51" s="892"/>
      <c r="D51" s="686"/>
      <c r="E51" s="297"/>
      <c r="F51" s="259"/>
      <c r="G51" s="678"/>
      <c r="H51" s="678"/>
      <c r="I51" s="241"/>
      <c r="J51" s="312"/>
      <c r="K51" s="243" t="str">
        <f>IF(F51*I51*J51=0,"",(F51*I51*J51))</f>
        <v/>
      </c>
      <c r="L51" s="313" t="str">
        <f t="shared" si="6"/>
        <v/>
      </c>
      <c r="M51" s="301" t="str">
        <f t="shared" si="7"/>
        <v/>
      </c>
      <c r="N51" s="686"/>
      <c r="O51" s="297"/>
      <c r="P51" s="410"/>
      <c r="Q51" s="896"/>
      <c r="R51" s="398"/>
      <c r="S51" s="398"/>
      <c r="T51" s="256"/>
      <c r="U51" s="256"/>
      <c r="V51" s="303"/>
      <c r="W51" s="397" t="e">
        <f t="shared" ref="W51:W52" si="8">S51/P51</f>
        <v>#DIV/0!</v>
      </c>
      <c r="X51" s="683"/>
    </row>
    <row r="52" spans="1:24" ht="26.45" customHeight="1" thickBot="1" x14ac:dyDescent="0.45">
      <c r="A52" s="671"/>
      <c r="B52" s="891"/>
      <c r="C52" s="892"/>
      <c r="D52" s="687"/>
      <c r="E52" s="351"/>
      <c r="F52" s="259"/>
      <c r="G52" s="678"/>
      <c r="H52" s="678"/>
      <c r="I52" s="241"/>
      <c r="J52" s="312"/>
      <c r="K52" s="243" t="str">
        <f>IF(F52*I52*J52=0,"",(F52*I52*J52))</f>
        <v/>
      </c>
      <c r="L52" s="313" t="str">
        <f t="shared" si="6"/>
        <v/>
      </c>
      <c r="M52" s="301" t="str">
        <f t="shared" si="7"/>
        <v/>
      </c>
      <c r="N52" s="687"/>
      <c r="O52" s="351"/>
      <c r="P52" s="410"/>
      <c r="Q52" s="680"/>
      <c r="R52" s="402"/>
      <c r="S52" s="402"/>
      <c r="T52" s="416"/>
      <c r="U52" s="256"/>
      <c r="V52" s="303"/>
      <c r="W52" s="397" t="e">
        <f t="shared" si="8"/>
        <v>#DIV/0!</v>
      </c>
      <c r="X52" s="684"/>
    </row>
    <row r="53" spans="1:24" ht="26.45" customHeight="1" thickBot="1" x14ac:dyDescent="0.45">
      <c r="A53" s="671"/>
      <c r="B53" s="891"/>
      <c r="C53" s="892"/>
      <c r="D53" s="688" t="s">
        <v>7</v>
      </c>
      <c r="E53" s="689"/>
      <c r="F53" s="262"/>
      <c r="G53" s="690"/>
      <c r="H53" s="691"/>
      <c r="I53" s="691"/>
      <c r="J53" s="730"/>
      <c r="K53" s="314"/>
      <c r="L53" s="695" t="str">
        <f t="shared" si="6"/>
        <v/>
      </c>
      <c r="M53" s="711" t="str">
        <f t="shared" si="7"/>
        <v/>
      </c>
      <c r="N53" s="688" t="s">
        <v>7</v>
      </c>
      <c r="O53" s="689"/>
      <c r="P53" s="403"/>
      <c r="Q53" s="906" t="s">
        <v>7</v>
      </c>
      <c r="R53" s="907"/>
      <c r="S53" s="404"/>
      <c r="T53" s="926"/>
      <c r="U53" s="716"/>
      <c r="V53" s="701"/>
      <c r="W53" s="698"/>
      <c r="X53" s="701"/>
    </row>
    <row r="54" spans="1:24" ht="26.45" customHeight="1" x14ac:dyDescent="0.4">
      <c r="A54" s="671"/>
      <c r="B54" s="891"/>
      <c r="C54" s="892"/>
      <c r="D54" s="704" t="s">
        <v>8</v>
      </c>
      <c r="E54" s="266"/>
      <c r="F54" s="267"/>
      <c r="G54" s="691"/>
      <c r="H54" s="691"/>
      <c r="I54" s="691"/>
      <c r="J54" s="730"/>
      <c r="K54" s="315"/>
      <c r="L54" s="696"/>
      <c r="M54" s="712"/>
      <c r="N54" s="704" t="s">
        <v>8</v>
      </c>
      <c r="O54" s="266"/>
      <c r="P54" s="405"/>
      <c r="Q54" s="912" t="s">
        <v>8</v>
      </c>
      <c r="R54" s="269"/>
      <c r="S54" s="269"/>
      <c r="T54" s="728"/>
      <c r="U54" s="717"/>
      <c r="V54" s="702"/>
      <c r="W54" s="699"/>
      <c r="X54" s="702"/>
    </row>
    <row r="55" spans="1:24" ht="26.45" customHeight="1" x14ac:dyDescent="0.4">
      <c r="A55" s="671"/>
      <c r="B55" s="891"/>
      <c r="C55" s="892"/>
      <c r="D55" s="705"/>
      <c r="E55" s="271"/>
      <c r="F55" s="272"/>
      <c r="G55" s="691"/>
      <c r="H55" s="691"/>
      <c r="I55" s="691"/>
      <c r="J55" s="730"/>
      <c r="K55" s="315"/>
      <c r="L55" s="696"/>
      <c r="M55" s="712"/>
      <c r="N55" s="705"/>
      <c r="O55" s="271"/>
      <c r="P55" s="406"/>
      <c r="Q55" s="913"/>
      <c r="R55" s="274"/>
      <c r="S55" s="274"/>
      <c r="T55" s="728"/>
      <c r="U55" s="717"/>
      <c r="V55" s="702"/>
      <c r="W55" s="699"/>
      <c r="X55" s="702"/>
    </row>
    <row r="56" spans="1:24" ht="26.45" customHeight="1" x14ac:dyDescent="0.4">
      <c r="A56" s="671"/>
      <c r="B56" s="891"/>
      <c r="C56" s="892"/>
      <c r="D56" s="705"/>
      <c r="E56" s="276"/>
      <c r="F56" s="272"/>
      <c r="G56" s="691"/>
      <c r="H56" s="691"/>
      <c r="I56" s="691"/>
      <c r="J56" s="730"/>
      <c r="K56" s="315"/>
      <c r="L56" s="696"/>
      <c r="M56" s="712"/>
      <c r="N56" s="705"/>
      <c r="O56" s="276"/>
      <c r="P56" s="406"/>
      <c r="Q56" s="913"/>
      <c r="R56" s="274"/>
      <c r="S56" s="274"/>
      <c r="T56" s="728"/>
      <c r="U56" s="717"/>
      <c r="V56" s="702"/>
      <c r="W56" s="699"/>
      <c r="X56" s="702"/>
    </row>
    <row r="57" spans="1:24" ht="26.45" customHeight="1" thickBot="1" x14ac:dyDescent="0.45">
      <c r="A57" s="672"/>
      <c r="B57" s="893"/>
      <c r="C57" s="894"/>
      <c r="D57" s="706"/>
      <c r="E57" s="277"/>
      <c r="F57" s="278"/>
      <c r="G57" s="692"/>
      <c r="H57" s="692"/>
      <c r="I57" s="692"/>
      <c r="J57" s="731"/>
      <c r="K57" s="316"/>
      <c r="L57" s="697"/>
      <c r="M57" s="713"/>
      <c r="N57" s="706"/>
      <c r="O57" s="277"/>
      <c r="P57" s="411"/>
      <c r="Q57" s="914"/>
      <c r="R57" s="281"/>
      <c r="S57" s="281"/>
      <c r="T57" s="729"/>
      <c r="U57" s="718"/>
      <c r="V57" s="703"/>
      <c r="W57" s="700"/>
      <c r="X57" s="703"/>
    </row>
    <row r="58" spans="1:24" ht="10.9" customHeight="1" thickBot="1" x14ac:dyDescent="0.45">
      <c r="A58" s="226"/>
      <c r="B58" s="924"/>
      <c r="C58" s="925"/>
      <c r="D58" s="284"/>
      <c r="E58" s="317"/>
      <c r="F58" s="318"/>
      <c r="G58" s="284"/>
      <c r="H58" s="284"/>
      <c r="I58" s="284"/>
      <c r="J58" s="289"/>
      <c r="K58" s="289"/>
      <c r="L58" s="225"/>
      <c r="M58" s="225"/>
      <c r="N58" s="225"/>
      <c r="O58" s="225"/>
      <c r="P58" s="225"/>
      <c r="Q58" s="290"/>
      <c r="R58" s="290"/>
      <c r="S58" s="290"/>
      <c r="T58" s="225"/>
      <c r="U58" s="225"/>
      <c r="V58" s="225"/>
      <c r="W58" s="225"/>
      <c r="X58" s="225"/>
    </row>
    <row r="59" spans="1:24" ht="26.45" customHeight="1" thickBot="1" x14ac:dyDescent="0.45">
      <c r="A59" s="908"/>
      <c r="B59" s="882" t="s">
        <v>127</v>
      </c>
      <c r="C59" s="910"/>
      <c r="D59" s="709" t="s">
        <v>19</v>
      </c>
      <c r="E59" s="710"/>
      <c r="F59" s="665"/>
      <c r="G59" s="666"/>
      <c r="H59" s="666"/>
      <c r="I59" s="666"/>
      <c r="J59" s="666"/>
      <c r="K59" s="666"/>
      <c r="L59" s="666"/>
      <c r="M59" s="667"/>
      <c r="N59" s="650"/>
      <c r="O59" s="651"/>
      <c r="P59" s="652"/>
      <c r="Q59" s="888"/>
      <c r="R59" s="888"/>
      <c r="S59" s="888"/>
      <c r="T59" s="888"/>
      <c r="U59" s="888"/>
      <c r="V59" s="888"/>
      <c r="W59" s="888"/>
      <c r="X59" s="888"/>
    </row>
    <row r="60" spans="1:24" ht="26.45" customHeight="1" thickBot="1" x14ac:dyDescent="0.45">
      <c r="A60" s="909"/>
      <c r="B60" s="883"/>
      <c r="C60" s="911"/>
      <c r="D60" s="709" t="s">
        <v>0</v>
      </c>
      <c r="E60" s="710"/>
      <c r="F60" s="889"/>
      <c r="G60" s="890"/>
      <c r="H60" s="890"/>
      <c r="I60" s="890"/>
      <c r="J60" s="890"/>
      <c r="K60" s="890"/>
      <c r="L60" s="890"/>
      <c r="M60" s="890"/>
      <c r="N60" s="890"/>
      <c r="O60" s="890"/>
      <c r="P60" s="890"/>
      <c r="Q60" s="890"/>
      <c r="R60" s="890"/>
      <c r="S60" s="890"/>
      <c r="T60" s="890"/>
      <c r="U60" s="890"/>
      <c r="V60" s="890"/>
      <c r="W60" s="890"/>
      <c r="X60" s="890"/>
    </row>
    <row r="61" spans="1:24" ht="26.45" customHeight="1" thickBot="1" x14ac:dyDescent="0.45">
      <c r="A61" s="670"/>
      <c r="B61" s="417" t="s">
        <v>138</v>
      </c>
      <c r="C61" s="428">
        <f>J61</f>
        <v>0</v>
      </c>
      <c r="D61" s="675" t="s">
        <v>6</v>
      </c>
      <c r="E61" s="676"/>
      <c r="F61" s="229"/>
      <c r="G61" s="677"/>
      <c r="H61" s="679"/>
      <c r="I61" s="291"/>
      <c r="J61" s="418"/>
      <c r="K61" s="310" t="str">
        <f>IF(F61*I61*J61=0,"",(F61*I61*J61))</f>
        <v/>
      </c>
      <c r="L61" s="419" t="str">
        <f t="shared" ref="L61:L66" si="9">IF(F61*I61*J61*0.8=0,"",(F61*I61*J61*0.8))</f>
        <v/>
      </c>
      <c r="M61" s="295" t="str">
        <f t="shared" ref="M61:M66" si="10">IF(F61*I61*J61*0.2=0,"",(F61*I61*J61*0.2))</f>
        <v/>
      </c>
      <c r="N61" s="675" t="s">
        <v>6</v>
      </c>
      <c r="O61" s="676"/>
      <c r="P61" s="414"/>
      <c r="Q61" s="901" t="s">
        <v>6</v>
      </c>
      <c r="R61" s="902"/>
      <c r="S61" s="389"/>
      <c r="T61" s="296"/>
      <c r="U61" s="296">
        <f>T61*0.8</f>
        <v>0</v>
      </c>
      <c r="V61" s="296">
        <f>T61*0.2</f>
        <v>0</v>
      </c>
      <c r="W61" s="390" t="e">
        <f>S61/P61</f>
        <v>#DIV/0!</v>
      </c>
      <c r="X61" s="682"/>
    </row>
    <row r="62" spans="1:24" ht="26.45" customHeight="1" x14ac:dyDescent="0.4">
      <c r="A62" s="891"/>
      <c r="B62" s="927"/>
      <c r="C62" s="927"/>
      <c r="D62" s="928" t="s">
        <v>8</v>
      </c>
      <c r="E62" s="420"/>
      <c r="F62" s="252"/>
      <c r="G62" s="678"/>
      <c r="H62" s="678"/>
      <c r="I62" s="298"/>
      <c r="J62" s="421"/>
      <c r="K62" s="243" t="str">
        <f>IF(F62*I62*J62=0,"",(F62*I62*J62))</f>
        <v/>
      </c>
      <c r="L62" s="422" t="str">
        <f t="shared" si="9"/>
        <v/>
      </c>
      <c r="M62" s="423" t="str">
        <f t="shared" si="10"/>
        <v/>
      </c>
      <c r="N62" s="928" t="s">
        <v>8</v>
      </c>
      <c r="O62" s="391"/>
      <c r="P62" s="410"/>
      <c r="Q62" s="895" t="s">
        <v>8</v>
      </c>
      <c r="R62" s="391"/>
      <c r="S62" s="410"/>
      <c r="T62" s="247"/>
      <c r="U62" s="248"/>
      <c r="V62" s="302"/>
      <c r="W62" s="394" t="e">
        <f>S62/P62</f>
        <v>#DIV/0!</v>
      </c>
      <c r="X62" s="683"/>
    </row>
    <row r="63" spans="1:24" ht="26.45" customHeight="1" x14ac:dyDescent="0.4">
      <c r="A63" s="891"/>
      <c r="B63" s="927"/>
      <c r="C63" s="927"/>
      <c r="D63" s="929"/>
      <c r="E63" s="297"/>
      <c r="F63" s="252"/>
      <c r="G63" s="678"/>
      <c r="H63" s="678"/>
      <c r="I63" s="241"/>
      <c r="J63" s="421"/>
      <c r="K63" s="243" t="str">
        <f>IF(F63*I63*J63=0,"",(F63*I63*J63))</f>
        <v/>
      </c>
      <c r="L63" s="424" t="str">
        <f t="shared" si="9"/>
        <v/>
      </c>
      <c r="M63" s="425" t="str">
        <f t="shared" si="10"/>
        <v/>
      </c>
      <c r="N63" s="929"/>
      <c r="O63" s="297"/>
      <c r="P63" s="410"/>
      <c r="Q63" s="896"/>
      <c r="R63" s="395"/>
      <c r="S63" s="410"/>
      <c r="T63" s="255"/>
      <c r="U63" s="256"/>
      <c r="V63" s="303"/>
      <c r="W63" s="397" t="e">
        <f>S63/P63</f>
        <v>#DIV/0!</v>
      </c>
      <c r="X63" s="683"/>
    </row>
    <row r="64" spans="1:24" ht="26.45" customHeight="1" x14ac:dyDescent="0.4">
      <c r="A64" s="891"/>
      <c r="B64" s="927"/>
      <c r="C64" s="927"/>
      <c r="D64" s="929"/>
      <c r="E64" s="297"/>
      <c r="F64" s="259"/>
      <c r="G64" s="678"/>
      <c r="H64" s="678"/>
      <c r="I64" s="261"/>
      <c r="J64" s="426"/>
      <c r="K64" s="243" t="str">
        <f>IF(F64*I64*J64=0,"",(F64*I64*J64))</f>
        <v/>
      </c>
      <c r="L64" s="424" t="str">
        <f t="shared" si="9"/>
        <v/>
      </c>
      <c r="M64" s="425" t="str">
        <f t="shared" si="10"/>
        <v/>
      </c>
      <c r="N64" s="929"/>
      <c r="O64" s="297"/>
      <c r="P64" s="410"/>
      <c r="Q64" s="896"/>
      <c r="R64" s="398"/>
      <c r="S64" s="398"/>
      <c r="T64" s="256"/>
      <c r="U64" s="256"/>
      <c r="V64" s="303"/>
      <c r="W64" s="397" t="e">
        <f t="shared" ref="W64:W65" si="11">S64/P64</f>
        <v>#DIV/0!</v>
      </c>
      <c r="X64" s="683"/>
    </row>
    <row r="65" spans="1:24" ht="26.45" customHeight="1" thickBot="1" x14ac:dyDescent="0.45">
      <c r="A65" s="891"/>
      <c r="B65" s="927"/>
      <c r="C65" s="927"/>
      <c r="D65" s="930"/>
      <c r="E65" s="351"/>
      <c r="F65" s="259"/>
      <c r="G65" s="678"/>
      <c r="H65" s="678"/>
      <c r="I65" s="261"/>
      <c r="J65" s="426"/>
      <c r="K65" s="243" t="str">
        <f>IF(F65*I65*J65=0,"",(F65*I65*J65))</f>
        <v/>
      </c>
      <c r="L65" s="424" t="str">
        <f t="shared" si="9"/>
        <v/>
      </c>
      <c r="M65" s="425" t="str">
        <f t="shared" si="10"/>
        <v/>
      </c>
      <c r="N65" s="930"/>
      <c r="O65" s="351"/>
      <c r="P65" s="410"/>
      <c r="Q65" s="680"/>
      <c r="R65" s="402"/>
      <c r="S65" s="402"/>
      <c r="T65" s="416"/>
      <c r="U65" s="256"/>
      <c r="V65" s="303"/>
      <c r="W65" s="397" t="e">
        <f t="shared" si="11"/>
        <v>#DIV/0!</v>
      </c>
      <c r="X65" s="684"/>
    </row>
    <row r="66" spans="1:24" ht="26.45" customHeight="1" thickBot="1" x14ac:dyDescent="0.45">
      <c r="A66" s="891"/>
      <c r="B66" s="927"/>
      <c r="C66" s="927"/>
      <c r="D66" s="931" t="s">
        <v>7</v>
      </c>
      <c r="E66" s="689"/>
      <c r="F66" s="262"/>
      <c r="G66" s="690"/>
      <c r="H66" s="691"/>
      <c r="I66" s="691"/>
      <c r="J66" s="742"/>
      <c r="K66" s="305"/>
      <c r="L66" s="695" t="str">
        <f t="shared" si="9"/>
        <v/>
      </c>
      <c r="M66" s="711" t="str">
        <f t="shared" si="10"/>
        <v/>
      </c>
      <c r="N66" s="688" t="s">
        <v>7</v>
      </c>
      <c r="O66" s="689"/>
      <c r="P66" s="403"/>
      <c r="Q66" s="906" t="s">
        <v>7</v>
      </c>
      <c r="R66" s="907"/>
      <c r="S66" s="404"/>
      <c r="T66" s="926"/>
      <c r="U66" s="716"/>
      <c r="V66" s="701"/>
      <c r="W66" s="698"/>
      <c r="X66" s="701"/>
    </row>
    <row r="67" spans="1:24" ht="26.45" customHeight="1" x14ac:dyDescent="0.4">
      <c r="A67" s="891"/>
      <c r="B67" s="927"/>
      <c r="C67" s="927"/>
      <c r="D67" s="932" t="s">
        <v>8</v>
      </c>
      <c r="E67" s="266"/>
      <c r="F67" s="306"/>
      <c r="G67" s="691"/>
      <c r="H67" s="691"/>
      <c r="I67" s="691"/>
      <c r="J67" s="742"/>
      <c r="K67" s="263"/>
      <c r="L67" s="696"/>
      <c r="M67" s="712"/>
      <c r="N67" s="704" t="s">
        <v>8</v>
      </c>
      <c r="O67" s="266"/>
      <c r="P67" s="405"/>
      <c r="Q67" s="912" t="s">
        <v>8</v>
      </c>
      <c r="R67" s="269"/>
      <c r="S67" s="269"/>
      <c r="T67" s="728"/>
      <c r="U67" s="717"/>
      <c r="V67" s="702"/>
      <c r="W67" s="699"/>
      <c r="X67" s="702"/>
    </row>
    <row r="68" spans="1:24" ht="26.45" customHeight="1" x14ac:dyDescent="0.4">
      <c r="A68" s="891"/>
      <c r="B68" s="927"/>
      <c r="C68" s="927"/>
      <c r="D68" s="933"/>
      <c r="E68" s="271"/>
      <c r="F68" s="307"/>
      <c r="G68" s="691"/>
      <c r="H68" s="691"/>
      <c r="I68" s="691"/>
      <c r="J68" s="742"/>
      <c r="K68" s="263"/>
      <c r="L68" s="696"/>
      <c r="M68" s="712"/>
      <c r="N68" s="705"/>
      <c r="O68" s="271"/>
      <c r="P68" s="406"/>
      <c r="Q68" s="913"/>
      <c r="R68" s="274"/>
      <c r="S68" s="274"/>
      <c r="T68" s="728"/>
      <c r="U68" s="717"/>
      <c r="V68" s="702"/>
      <c r="W68" s="699"/>
      <c r="X68" s="702"/>
    </row>
    <row r="69" spans="1:24" ht="26.45" customHeight="1" x14ac:dyDescent="0.4">
      <c r="A69" s="891"/>
      <c r="B69" s="927"/>
      <c r="C69" s="927"/>
      <c r="D69" s="933"/>
      <c r="E69" s="276"/>
      <c r="F69" s="272"/>
      <c r="G69" s="691"/>
      <c r="H69" s="691"/>
      <c r="I69" s="691"/>
      <c r="J69" s="742"/>
      <c r="K69" s="263"/>
      <c r="L69" s="696"/>
      <c r="M69" s="712"/>
      <c r="N69" s="705"/>
      <c r="O69" s="276"/>
      <c r="P69" s="406"/>
      <c r="Q69" s="913"/>
      <c r="R69" s="274"/>
      <c r="S69" s="274"/>
      <c r="T69" s="728"/>
      <c r="U69" s="717"/>
      <c r="V69" s="702"/>
      <c r="W69" s="699"/>
      <c r="X69" s="702"/>
    </row>
    <row r="70" spans="1:24" ht="26.45" customHeight="1" thickBot="1" x14ac:dyDescent="0.45">
      <c r="A70" s="893"/>
      <c r="B70" s="927"/>
      <c r="C70" s="927"/>
      <c r="D70" s="934"/>
      <c r="E70" s="277"/>
      <c r="F70" s="278"/>
      <c r="G70" s="692"/>
      <c r="H70" s="692"/>
      <c r="I70" s="692"/>
      <c r="J70" s="743"/>
      <c r="K70" s="279"/>
      <c r="L70" s="697"/>
      <c r="M70" s="713"/>
      <c r="N70" s="706"/>
      <c r="O70" s="277"/>
      <c r="P70" s="411"/>
      <c r="Q70" s="914"/>
      <c r="R70" s="281"/>
      <c r="S70" s="281"/>
      <c r="T70" s="729"/>
      <c r="U70" s="718"/>
      <c r="V70" s="703"/>
      <c r="W70" s="700"/>
      <c r="X70" s="703"/>
    </row>
    <row r="72" spans="1:24" ht="22.15" customHeight="1" x14ac:dyDescent="0.4">
      <c r="A72" s="77"/>
      <c r="B72" s="77"/>
    </row>
    <row r="73" spans="1:24" ht="22.15" customHeight="1" x14ac:dyDescent="0.4">
      <c r="A73" s="77" t="s">
        <v>141</v>
      </c>
      <c r="B73" s="77"/>
    </row>
    <row r="74" spans="1:24" ht="21.6" customHeight="1" x14ac:dyDescent="0.4">
      <c r="A74" s="77" t="s">
        <v>142</v>
      </c>
      <c r="B74" s="77"/>
    </row>
  </sheetData>
  <mergeCells count="189">
    <mergeCell ref="Q66:R66"/>
    <mergeCell ref="T66:T70"/>
    <mergeCell ref="U66:U70"/>
    <mergeCell ref="V66:V70"/>
    <mergeCell ref="A61:A70"/>
    <mergeCell ref="D61:E61"/>
    <mergeCell ref="G61:G65"/>
    <mergeCell ref="H61:H65"/>
    <mergeCell ref="N61:O61"/>
    <mergeCell ref="Q61:R61"/>
    <mergeCell ref="X61:X65"/>
    <mergeCell ref="B62:C70"/>
    <mergeCell ref="D62:D65"/>
    <mergeCell ref="N62:N65"/>
    <mergeCell ref="Q62:Q65"/>
    <mergeCell ref="D66:E66"/>
    <mergeCell ref="G66:G70"/>
    <mergeCell ref="H66:H70"/>
    <mergeCell ref="I66:I70"/>
    <mergeCell ref="J66:J70"/>
    <mergeCell ref="L66:L70"/>
    <mergeCell ref="W66:W70"/>
    <mergeCell ref="X66:X70"/>
    <mergeCell ref="D67:D70"/>
    <mergeCell ref="N67:N70"/>
    <mergeCell ref="Q67:Q70"/>
    <mergeCell ref="M66:M70"/>
    <mergeCell ref="N66:O66"/>
    <mergeCell ref="B58:C58"/>
    <mergeCell ref="A59:A60"/>
    <mergeCell ref="B59:C60"/>
    <mergeCell ref="D59:E59"/>
    <mergeCell ref="F59:M59"/>
    <mergeCell ref="N59:P59"/>
    <mergeCell ref="T53:T57"/>
    <mergeCell ref="U53:U57"/>
    <mergeCell ref="V53:V57"/>
    <mergeCell ref="A48:A57"/>
    <mergeCell ref="Q59:X59"/>
    <mergeCell ref="D60:E60"/>
    <mergeCell ref="F60:X60"/>
    <mergeCell ref="W53:W57"/>
    <mergeCell ref="X53:X57"/>
    <mergeCell ref="D54:D57"/>
    <mergeCell ref="N54:N57"/>
    <mergeCell ref="Q54:Q57"/>
    <mergeCell ref="X48:X52"/>
    <mergeCell ref="B49:C57"/>
    <mergeCell ref="D49:D52"/>
    <mergeCell ref="N49:N52"/>
    <mergeCell ref="Q49:Q52"/>
    <mergeCell ref="D53:E53"/>
    <mergeCell ref="G53:G57"/>
    <mergeCell ref="H53:H57"/>
    <mergeCell ref="I53:I57"/>
    <mergeCell ref="J53:J57"/>
    <mergeCell ref="D48:E48"/>
    <mergeCell ref="G48:G52"/>
    <mergeCell ref="H48:H52"/>
    <mergeCell ref="N48:O48"/>
    <mergeCell ref="Q48:R48"/>
    <mergeCell ref="L53:L57"/>
    <mergeCell ref="M53:M57"/>
    <mergeCell ref="N53:O53"/>
    <mergeCell ref="Q53:R53"/>
    <mergeCell ref="A46:A47"/>
    <mergeCell ref="B46:C47"/>
    <mergeCell ref="D46:E46"/>
    <mergeCell ref="F46:M46"/>
    <mergeCell ref="N46:P46"/>
    <mergeCell ref="Q46:X46"/>
    <mergeCell ref="D47:E47"/>
    <mergeCell ref="F47:X47"/>
    <mergeCell ref="T40:T44"/>
    <mergeCell ref="U40:U44"/>
    <mergeCell ref="V40:V44"/>
    <mergeCell ref="W40:W44"/>
    <mergeCell ref="X40:X44"/>
    <mergeCell ref="D41:D44"/>
    <mergeCell ref="N41:N44"/>
    <mergeCell ref="Q41:Q44"/>
    <mergeCell ref="I40:I44"/>
    <mergeCell ref="J40:J44"/>
    <mergeCell ref="L40:L44"/>
    <mergeCell ref="M40:M44"/>
    <mergeCell ref="N40:O40"/>
    <mergeCell ref="Q40:R40"/>
    <mergeCell ref="N35:O35"/>
    <mergeCell ref="Q35:R35"/>
    <mergeCell ref="X35:X39"/>
    <mergeCell ref="D36:D39"/>
    <mergeCell ref="N36:N39"/>
    <mergeCell ref="Q36:Q39"/>
    <mergeCell ref="A35:A44"/>
    <mergeCell ref="B35:B36"/>
    <mergeCell ref="C35:C36"/>
    <mergeCell ref="D35:E35"/>
    <mergeCell ref="G35:G39"/>
    <mergeCell ref="H35:H39"/>
    <mergeCell ref="B37:C44"/>
    <mergeCell ref="D40:E40"/>
    <mergeCell ref="G40:G44"/>
    <mergeCell ref="H40:H44"/>
    <mergeCell ref="A33:A34"/>
    <mergeCell ref="B33:C34"/>
    <mergeCell ref="D33:E33"/>
    <mergeCell ref="F33:M33"/>
    <mergeCell ref="N33:P33"/>
    <mergeCell ref="Q33:X33"/>
    <mergeCell ref="D34:E34"/>
    <mergeCell ref="F34:X34"/>
    <mergeCell ref="T27:T31"/>
    <mergeCell ref="U27:U31"/>
    <mergeCell ref="V27:V31"/>
    <mergeCell ref="W27:W31"/>
    <mergeCell ref="X27:X31"/>
    <mergeCell ref="D28:D31"/>
    <mergeCell ref="N28:N31"/>
    <mergeCell ref="Q28:Q31"/>
    <mergeCell ref="A22:A31"/>
    <mergeCell ref="X22:X26"/>
    <mergeCell ref="B23:C31"/>
    <mergeCell ref="D23:D26"/>
    <mergeCell ref="N23:N26"/>
    <mergeCell ref="Q23:Q26"/>
    <mergeCell ref="D27:E27"/>
    <mergeCell ref="G27:G31"/>
    <mergeCell ref="H27:H31"/>
    <mergeCell ref="I27:I31"/>
    <mergeCell ref="J27:J31"/>
    <mergeCell ref="D22:E22"/>
    <mergeCell ref="G22:G26"/>
    <mergeCell ref="H22:H26"/>
    <mergeCell ref="N22:O22"/>
    <mergeCell ref="Q22:R22"/>
    <mergeCell ref="L27:L31"/>
    <mergeCell ref="M27:M31"/>
    <mergeCell ref="N27:O27"/>
    <mergeCell ref="Q27:R27"/>
    <mergeCell ref="A20:A21"/>
    <mergeCell ref="B20:C21"/>
    <mergeCell ref="D20:E20"/>
    <mergeCell ref="F20:M20"/>
    <mergeCell ref="N20:P20"/>
    <mergeCell ref="Q20:X20"/>
    <mergeCell ref="D21:E21"/>
    <mergeCell ref="F21:X21"/>
    <mergeCell ref="A17:A18"/>
    <mergeCell ref="B17:C18"/>
    <mergeCell ref="D17:E18"/>
    <mergeCell ref="N17:O17"/>
    <mergeCell ref="Q17:R17"/>
    <mergeCell ref="F18:J18"/>
    <mergeCell ref="K15:K16"/>
    <mergeCell ref="N15:P16"/>
    <mergeCell ref="Q15:S16"/>
    <mergeCell ref="T15:T16"/>
    <mergeCell ref="W15:W16"/>
    <mergeCell ref="X15:X16"/>
    <mergeCell ref="A13:C13"/>
    <mergeCell ref="A14:M14"/>
    <mergeCell ref="N14:P14"/>
    <mergeCell ref="Q14:X14"/>
    <mergeCell ref="A15:A16"/>
    <mergeCell ref="B15:C16"/>
    <mergeCell ref="D15:E16"/>
    <mergeCell ref="F15:F16"/>
    <mergeCell ref="I15:I16"/>
    <mergeCell ref="J15:J16"/>
    <mergeCell ref="A3:C3"/>
    <mergeCell ref="E3:G3"/>
    <mergeCell ref="I3:K3"/>
    <mergeCell ref="A4:C5"/>
    <mergeCell ref="D4:D5"/>
    <mergeCell ref="E4:G5"/>
    <mergeCell ref="I4:K5"/>
    <mergeCell ref="M8:M9"/>
    <mergeCell ref="D10:H11"/>
    <mergeCell ref="I10:I11"/>
    <mergeCell ref="J10:J11"/>
    <mergeCell ref="K10:K11"/>
    <mergeCell ref="L10:L11"/>
    <mergeCell ref="M10:M11"/>
    <mergeCell ref="A7:C11"/>
    <mergeCell ref="D7:H9"/>
    <mergeCell ref="I7:I9"/>
    <mergeCell ref="J7:J9"/>
    <mergeCell ref="K7:K9"/>
    <mergeCell ref="L8:L9"/>
  </mergeCells>
  <phoneticPr fontId="1"/>
  <dataValidations count="2">
    <dataValidation type="list" allowBlank="1" showInputMessage="1" showErrorMessage="1" sqref="J10:J13">
      <formula1>$Z$10:$Z$14</formula1>
    </dataValidation>
    <dataValidation type="list" allowBlank="1" showInputMessage="1" showErrorMessage="1" sqref="F21 F60 F34 F47">
      <formula1>$Z$20:$Z$24</formula1>
    </dataValidation>
  </dataValidations>
  <printOptions horizontalCentered="1"/>
  <pageMargins left="0.70866141732283472" right="0.70866141732283472" top="0.74803149606299213" bottom="0.74803149606299213" header="0.31496062992125984" footer="0.31496062992125984"/>
  <pageSetup paperSize="9" scale="2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74"/>
  <sheetViews>
    <sheetView view="pageBreakPreview" zoomScale="55" zoomScaleNormal="100" zoomScaleSheetLayoutView="55" workbookViewId="0">
      <selection activeCell="AC15" sqref="AC15"/>
    </sheetView>
  </sheetViews>
  <sheetFormatPr defaultColWidth="8.75" defaultRowHeight="13.5" x14ac:dyDescent="0.4"/>
  <cols>
    <col min="1" max="1" width="21.25" style="5" customWidth="1"/>
    <col min="2" max="2" width="18" style="5" customWidth="1"/>
    <col min="3" max="3" width="12.5" style="5" customWidth="1"/>
    <col min="4" max="4" width="5.75" style="5" customWidth="1"/>
    <col min="5" max="5" width="20.75" style="5" customWidth="1"/>
    <col min="6" max="6" width="15.125" style="5" customWidth="1"/>
    <col min="7" max="7" width="13.875" style="5" customWidth="1"/>
    <col min="8" max="8" width="13.625" style="5" customWidth="1"/>
    <col min="9" max="9" width="11.375" style="5" customWidth="1"/>
    <col min="10" max="10" width="18.25" style="8" customWidth="1"/>
    <col min="11" max="11" width="17.25" style="8" customWidth="1"/>
    <col min="12" max="12" width="19" style="5" customWidth="1"/>
    <col min="13" max="13" width="19.25" style="5" customWidth="1"/>
    <col min="14" max="14" width="6.75" style="5" customWidth="1"/>
    <col min="15" max="16" width="19.25" style="5" customWidth="1"/>
    <col min="17" max="17" width="6.875" style="179" customWidth="1"/>
    <col min="18" max="18" width="22.25" style="179" customWidth="1"/>
    <col min="19" max="19" width="19.25" style="179" customWidth="1"/>
    <col min="20" max="22" width="19.25" style="5" customWidth="1"/>
    <col min="23" max="24" width="8.75" style="5" customWidth="1"/>
    <col min="25" max="25" width="8.75" style="5"/>
    <col min="26" max="27" width="15" style="5" hidden="1" customWidth="1"/>
    <col min="28" max="16384" width="8.75" style="5"/>
  </cols>
  <sheetData>
    <row r="1" spans="1:27" ht="14.25" x14ac:dyDescent="0.4">
      <c r="Y1" s="48"/>
    </row>
    <row r="2" spans="1:27" ht="19.5" thickBot="1" x14ac:dyDescent="0.45">
      <c r="A2" s="202" t="s">
        <v>204</v>
      </c>
      <c r="B2" s="202"/>
      <c r="C2" s="203"/>
      <c r="D2" s="2"/>
      <c r="E2" s="2"/>
      <c r="F2" s="2"/>
      <c r="G2" s="2"/>
      <c r="H2" s="2"/>
      <c r="I2" s="2"/>
      <c r="J2" s="3"/>
      <c r="K2" s="3"/>
    </row>
    <row r="3" spans="1:27" ht="34.15" customHeight="1" x14ac:dyDescent="0.4">
      <c r="A3" s="598" t="s">
        <v>203</v>
      </c>
      <c r="B3" s="599"/>
      <c r="C3" s="600"/>
      <c r="E3" s="601" t="s">
        <v>146</v>
      </c>
      <c r="F3" s="602"/>
      <c r="G3" s="603"/>
      <c r="H3" s="184"/>
      <c r="I3" s="977" t="s">
        <v>147</v>
      </c>
      <c r="J3" s="978"/>
      <c r="K3" s="979"/>
    </row>
    <row r="4" spans="1:27" ht="22.9" customHeight="1" x14ac:dyDescent="0.4">
      <c r="A4" s="762">
        <f>L17</f>
        <v>2419200000</v>
      </c>
      <c r="B4" s="763"/>
      <c r="C4" s="764"/>
      <c r="D4" s="768"/>
      <c r="E4" s="762">
        <f>U17</f>
        <v>1799200000</v>
      </c>
      <c r="F4" s="763"/>
      <c r="G4" s="764"/>
      <c r="H4" s="185"/>
      <c r="I4" s="980"/>
      <c r="J4" s="981"/>
      <c r="K4" s="982"/>
    </row>
    <row r="5" spans="1:27" ht="22.9" customHeight="1" thickBot="1" x14ac:dyDescent="0.45">
      <c r="A5" s="765"/>
      <c r="B5" s="766"/>
      <c r="C5" s="767"/>
      <c r="D5" s="768"/>
      <c r="E5" s="765"/>
      <c r="F5" s="766"/>
      <c r="G5" s="767"/>
      <c r="H5" s="185"/>
      <c r="I5" s="983"/>
      <c r="J5" s="984"/>
      <c r="K5" s="985"/>
    </row>
    <row r="6" spans="1:27" ht="18.75" x14ac:dyDescent="0.4">
      <c r="A6" s="161"/>
      <c r="B6" s="161"/>
      <c r="C6" s="1"/>
      <c r="E6" s="2"/>
      <c r="F6" s="2"/>
      <c r="G6" s="2"/>
      <c r="H6" s="2"/>
      <c r="I6" s="2"/>
      <c r="J6" s="3"/>
      <c r="K6" s="3"/>
    </row>
    <row r="7" spans="1:27" ht="13.15" hidden="1" customHeight="1" x14ac:dyDescent="0.4">
      <c r="A7" s="986" t="s">
        <v>117</v>
      </c>
      <c r="B7" s="987"/>
      <c r="C7" s="988"/>
      <c r="D7" s="592" t="s">
        <v>118</v>
      </c>
      <c r="E7" s="592"/>
      <c r="F7" s="592"/>
      <c r="G7" s="592"/>
      <c r="H7" s="593"/>
      <c r="I7" s="973" t="s">
        <v>5</v>
      </c>
      <c r="J7" s="1012" t="s">
        <v>119</v>
      </c>
      <c r="K7" s="1015" t="s">
        <v>125</v>
      </c>
      <c r="L7" s="127"/>
      <c r="M7" s="128"/>
      <c r="N7" s="177"/>
      <c r="O7" s="177"/>
      <c r="P7" s="177"/>
      <c r="Q7" s="180"/>
      <c r="R7" s="180"/>
      <c r="S7" s="180"/>
      <c r="T7" s="177"/>
      <c r="U7" s="177"/>
      <c r="V7" s="177"/>
      <c r="W7" s="177"/>
      <c r="X7" s="177"/>
    </row>
    <row r="8" spans="1:27" ht="21.6" hidden="1" customHeight="1" x14ac:dyDescent="0.4">
      <c r="A8" s="989"/>
      <c r="B8" s="990"/>
      <c r="C8" s="991"/>
      <c r="D8" s="594"/>
      <c r="E8" s="594"/>
      <c r="F8" s="594"/>
      <c r="G8" s="594"/>
      <c r="H8" s="595"/>
      <c r="I8" s="1011"/>
      <c r="J8" s="1013"/>
      <c r="K8" s="1016"/>
      <c r="L8" s="799" t="s">
        <v>126</v>
      </c>
      <c r="M8" s="998" t="s">
        <v>65</v>
      </c>
      <c r="N8" s="190"/>
      <c r="O8" s="190"/>
      <c r="P8" s="190"/>
      <c r="Q8" s="181"/>
      <c r="R8" s="181"/>
      <c r="S8" s="181"/>
      <c r="T8" s="176"/>
      <c r="U8" s="176"/>
      <c r="V8" s="176"/>
      <c r="W8" s="190"/>
      <c r="X8" s="190"/>
    </row>
    <row r="9" spans="1:27" ht="13.15" hidden="1" customHeight="1" thickBot="1" x14ac:dyDescent="0.45">
      <c r="A9" s="989"/>
      <c r="B9" s="990"/>
      <c r="C9" s="991"/>
      <c r="D9" s="596"/>
      <c r="E9" s="596"/>
      <c r="F9" s="596"/>
      <c r="G9" s="596"/>
      <c r="H9" s="597"/>
      <c r="I9" s="803"/>
      <c r="J9" s="1014"/>
      <c r="K9" s="1017"/>
      <c r="L9" s="799"/>
      <c r="M9" s="998"/>
      <c r="N9" s="190"/>
      <c r="O9" s="190"/>
      <c r="P9" s="190"/>
      <c r="Q9" s="181"/>
      <c r="R9" s="181"/>
      <c r="S9" s="181"/>
      <c r="T9" s="176"/>
      <c r="U9" s="176"/>
      <c r="V9" s="176"/>
      <c r="W9" s="190"/>
      <c r="X9" s="190"/>
    </row>
    <row r="10" spans="1:27" ht="19.149999999999999" hidden="1" customHeight="1" x14ac:dyDescent="0.4">
      <c r="A10" s="989"/>
      <c r="B10" s="990"/>
      <c r="C10" s="991"/>
      <c r="D10" s="999">
        <v>4400</v>
      </c>
      <c r="E10" s="999"/>
      <c r="F10" s="999"/>
      <c r="G10" s="999"/>
      <c r="H10" s="1000"/>
      <c r="I10" s="1003">
        <v>14</v>
      </c>
      <c r="J10" s="1005">
        <v>20000</v>
      </c>
      <c r="K10" s="1007">
        <f>IF(D10*I10*J10=0,"",D10*I10*J10)</f>
        <v>1232000000</v>
      </c>
      <c r="L10" s="1007">
        <f>K10*0.8</f>
        <v>985600000</v>
      </c>
      <c r="M10" s="1009">
        <f>K10*0.2</f>
        <v>246400000</v>
      </c>
      <c r="N10" s="178"/>
      <c r="O10" s="178"/>
      <c r="P10" s="178"/>
      <c r="Q10" s="182"/>
      <c r="R10" s="182"/>
      <c r="S10" s="182"/>
      <c r="T10" s="178"/>
      <c r="U10" s="178"/>
      <c r="V10" s="178"/>
      <c r="W10" s="178"/>
      <c r="X10" s="178"/>
      <c r="Z10" s="5">
        <v>40000</v>
      </c>
    </row>
    <row r="11" spans="1:27" ht="19.149999999999999" hidden="1" customHeight="1" thickBot="1" x14ac:dyDescent="0.45">
      <c r="A11" s="992"/>
      <c r="B11" s="993"/>
      <c r="C11" s="994"/>
      <c r="D11" s="1001"/>
      <c r="E11" s="1001"/>
      <c r="F11" s="1001"/>
      <c r="G11" s="1001"/>
      <c r="H11" s="1002"/>
      <c r="I11" s="1004"/>
      <c r="J11" s="1006"/>
      <c r="K11" s="1008"/>
      <c r="L11" s="1008"/>
      <c r="M11" s="1010"/>
      <c r="N11" s="178"/>
      <c r="O11" s="178"/>
      <c r="P11" s="178"/>
      <c r="Q11" s="182"/>
      <c r="R11" s="182"/>
      <c r="S11" s="182"/>
      <c r="T11" s="178"/>
      <c r="U11" s="178"/>
      <c r="V11" s="178"/>
      <c r="W11" s="178"/>
      <c r="X11" s="178"/>
      <c r="Z11" s="5">
        <v>20000</v>
      </c>
    </row>
    <row r="12" spans="1:27" s="7" customFormat="1" ht="19.149999999999999" customHeight="1" thickBot="1" x14ac:dyDescent="0.45">
      <c r="A12" s="152"/>
      <c r="B12" s="152"/>
      <c r="C12" s="152"/>
      <c r="D12" s="175"/>
      <c r="E12" s="2"/>
      <c r="F12" s="175"/>
      <c r="G12" s="175"/>
      <c r="H12" s="175"/>
      <c r="I12" s="175"/>
      <c r="J12" s="26"/>
      <c r="K12" s="156"/>
      <c r="L12" s="6"/>
      <c r="M12" s="6"/>
      <c r="N12" s="6"/>
      <c r="O12" s="6"/>
      <c r="P12" s="6"/>
      <c r="Q12" s="183"/>
      <c r="R12" s="183"/>
      <c r="S12" s="183"/>
      <c r="T12" s="6"/>
      <c r="U12" s="6"/>
      <c r="V12" s="6"/>
      <c r="W12" s="6"/>
      <c r="X12" s="6"/>
    </row>
    <row r="13" spans="1:27" s="7" customFormat="1" ht="34.15" customHeight="1" thickBot="1" x14ac:dyDescent="0.45">
      <c r="A13" s="995" t="s">
        <v>155</v>
      </c>
      <c r="B13" s="996"/>
      <c r="C13" s="997"/>
      <c r="D13" s="175"/>
      <c r="E13" s="175"/>
      <c r="F13" s="175"/>
      <c r="G13" s="175"/>
      <c r="H13" s="175"/>
      <c r="I13" s="175"/>
      <c r="J13" s="26"/>
      <c r="K13" s="156"/>
      <c r="L13" s="6"/>
      <c r="M13" s="6"/>
      <c r="N13" s="6"/>
      <c r="O13" s="6"/>
      <c r="P13" s="6"/>
      <c r="Q13" s="183"/>
      <c r="R13" s="183"/>
      <c r="S13" s="183"/>
      <c r="T13" s="6"/>
      <c r="U13" s="6"/>
      <c r="V13" s="6"/>
      <c r="W13" s="6"/>
      <c r="X13" s="6"/>
      <c r="Z13" s="7">
        <v>896000000</v>
      </c>
    </row>
    <row r="14" spans="1:27" ht="31.15" customHeight="1" thickBot="1" x14ac:dyDescent="0.45">
      <c r="A14" s="876" t="s">
        <v>120</v>
      </c>
      <c r="B14" s="877"/>
      <c r="C14" s="877"/>
      <c r="D14" s="877"/>
      <c r="E14" s="877"/>
      <c r="F14" s="877"/>
      <c r="G14" s="877"/>
      <c r="H14" s="877"/>
      <c r="I14" s="877"/>
      <c r="J14" s="877"/>
      <c r="K14" s="877"/>
      <c r="L14" s="877"/>
      <c r="M14" s="877"/>
      <c r="N14" s="626" t="s">
        <v>165</v>
      </c>
      <c r="O14" s="627"/>
      <c r="P14" s="627"/>
      <c r="Q14" s="626" t="s">
        <v>200</v>
      </c>
      <c r="R14" s="627"/>
      <c r="S14" s="627"/>
      <c r="T14" s="627"/>
      <c r="U14" s="627"/>
      <c r="V14" s="627"/>
      <c r="W14" s="627"/>
      <c r="X14" s="627"/>
    </row>
    <row r="15" spans="1:27" ht="28.15" customHeight="1" x14ac:dyDescent="0.4">
      <c r="A15" s="639" t="s">
        <v>3</v>
      </c>
      <c r="B15" s="878" t="s">
        <v>13</v>
      </c>
      <c r="C15" s="865"/>
      <c r="D15" s="634" t="s">
        <v>28</v>
      </c>
      <c r="E15" s="634"/>
      <c r="F15" s="881" t="s">
        <v>14</v>
      </c>
      <c r="G15" s="374"/>
      <c r="H15" s="375"/>
      <c r="I15" s="634" t="s">
        <v>5</v>
      </c>
      <c r="J15" s="640" t="s">
        <v>10</v>
      </c>
      <c r="K15" s="642" t="s">
        <v>27</v>
      </c>
      <c r="L15" s="204"/>
      <c r="M15" s="204"/>
      <c r="N15" s="653" t="s">
        <v>166</v>
      </c>
      <c r="O15" s="654"/>
      <c r="P15" s="655"/>
      <c r="Q15" s="659" t="s">
        <v>205</v>
      </c>
      <c r="R15" s="660"/>
      <c r="S15" s="661"/>
      <c r="T15" s="612" t="s">
        <v>143</v>
      </c>
      <c r="U15" s="204"/>
      <c r="V15" s="376"/>
      <c r="W15" s="612" t="s">
        <v>161</v>
      </c>
      <c r="X15" s="614" t="s">
        <v>162</v>
      </c>
      <c r="Z15" s="193"/>
      <c r="AA15" s="193"/>
    </row>
    <row r="16" spans="1:27" ht="50.25" customHeight="1" thickBot="1" x14ac:dyDescent="0.45">
      <c r="A16" s="630"/>
      <c r="B16" s="879"/>
      <c r="C16" s="880"/>
      <c r="D16" s="636"/>
      <c r="E16" s="636"/>
      <c r="F16" s="881"/>
      <c r="G16" s="432" t="s">
        <v>15</v>
      </c>
      <c r="H16" s="432" t="s">
        <v>4</v>
      </c>
      <c r="I16" s="630"/>
      <c r="J16" s="641"/>
      <c r="K16" s="612"/>
      <c r="L16" s="431" t="s">
        <v>197</v>
      </c>
      <c r="M16" s="377" t="s">
        <v>26</v>
      </c>
      <c r="N16" s="656"/>
      <c r="O16" s="657"/>
      <c r="P16" s="658"/>
      <c r="Q16" s="662"/>
      <c r="R16" s="663"/>
      <c r="S16" s="664"/>
      <c r="T16" s="613"/>
      <c r="U16" s="210" t="s">
        <v>144</v>
      </c>
      <c r="V16" s="209" t="s">
        <v>145</v>
      </c>
      <c r="W16" s="613"/>
      <c r="X16" s="615"/>
      <c r="Y16" s="193"/>
      <c r="Z16" s="194"/>
      <c r="AA16" s="194"/>
    </row>
    <row r="17" spans="1:26" s="7" customFormat="1" ht="39" customHeight="1" thickBot="1" x14ac:dyDescent="0.45">
      <c r="A17" s="882" t="s">
        <v>113</v>
      </c>
      <c r="B17" s="884">
        <v>25000</v>
      </c>
      <c r="C17" s="885"/>
      <c r="D17" s="620"/>
      <c r="E17" s="621"/>
      <c r="F17" s="211">
        <v>4200</v>
      </c>
      <c r="G17" s="212">
        <v>4200</v>
      </c>
      <c r="H17" s="378">
        <v>0</v>
      </c>
      <c r="I17" s="379">
        <v>14</v>
      </c>
      <c r="J17" s="215"/>
      <c r="K17" s="216">
        <f>IF(SUM(K22,K35,K48,K61)=0,"",SUM(K22,K35,K48,K61))</f>
        <v>3024000000</v>
      </c>
      <c r="L17" s="217">
        <f>IF(SUM(L22,L35,L48,L61)=0,"",SUM(L22,L35,L48,L61))</f>
        <v>2419200000</v>
      </c>
      <c r="M17" s="380">
        <f>IF(SUM(M22,M35,M48,M61)=0,"",SUM(M22,M35,M48,M61))</f>
        <v>604800000</v>
      </c>
      <c r="N17" s="624">
        <f>IF(P22+P35+P48+P61=0,"",P22+P35+P48+P61)</f>
        <v>4180</v>
      </c>
      <c r="O17" s="625"/>
      <c r="P17" s="219">
        <v>44331</v>
      </c>
      <c r="Q17" s="624">
        <f>IF(S22+S35+S48+S61=0,"",S22+S35+S48+S61)</f>
        <v>3310</v>
      </c>
      <c r="R17" s="625"/>
      <c r="S17" s="219">
        <v>44331</v>
      </c>
      <c r="T17" s="216">
        <f>IF(SUM(T22,T35,T48,T61)=0,"",SUM(T22,T35,T48,T61))</f>
        <v>2249000000</v>
      </c>
      <c r="U17" s="216">
        <f>IF(SUM(U22,U35,U48,U61)=0,"",SUM(U22,U35,U48,U61))</f>
        <v>1799200000</v>
      </c>
      <c r="V17" s="380">
        <f>IF(SUM(V22,V35,V48,V61)=0,"",SUM(V22,V35,V48,V61))</f>
        <v>449800000</v>
      </c>
      <c r="W17" s="221">
        <f>Q17/N17</f>
        <v>0.79186602870813394</v>
      </c>
      <c r="X17" s="222" t="s">
        <v>174</v>
      </c>
    </row>
    <row r="18" spans="1:26" s="7" customFormat="1" ht="7.9" customHeight="1" thickBot="1" x14ac:dyDescent="0.45">
      <c r="A18" s="883"/>
      <c r="B18" s="886"/>
      <c r="C18" s="887"/>
      <c r="D18" s="622"/>
      <c r="E18" s="623"/>
      <c r="F18" s="643"/>
      <c r="G18" s="643"/>
      <c r="H18" s="643"/>
      <c r="I18" s="643"/>
      <c r="J18" s="643"/>
      <c r="K18" s="430"/>
      <c r="L18" s="224"/>
      <c r="M18" s="225"/>
      <c r="N18" s="225"/>
      <c r="O18" s="225"/>
      <c r="P18" s="225"/>
      <c r="Q18" s="290"/>
      <c r="R18" s="290"/>
      <c r="S18" s="290"/>
      <c r="T18" s="225"/>
      <c r="U18" s="225"/>
      <c r="V18" s="225"/>
      <c r="W18" s="225"/>
      <c r="X18" s="225"/>
    </row>
    <row r="19" spans="1:26" s="7" customFormat="1" ht="7.9" customHeight="1" thickBot="1" x14ac:dyDescent="0.45">
      <c r="A19" s="381"/>
      <c r="B19" s="381"/>
      <c r="C19" s="382"/>
      <c r="D19" s="383"/>
      <c r="E19" s="383"/>
      <c r="F19" s="430"/>
      <c r="G19" s="430"/>
      <c r="H19" s="430"/>
      <c r="I19" s="430"/>
      <c r="J19" s="430"/>
      <c r="K19" s="430"/>
      <c r="L19" s="224"/>
      <c r="M19" s="225"/>
      <c r="N19" s="225"/>
      <c r="O19" s="225"/>
      <c r="P19" s="225"/>
      <c r="Q19" s="290"/>
      <c r="R19" s="290"/>
      <c r="S19" s="290"/>
      <c r="T19" s="225"/>
      <c r="U19" s="225"/>
      <c r="V19" s="225"/>
      <c r="W19" s="225"/>
      <c r="X19" s="225"/>
    </row>
    <row r="20" spans="1:26" s="7" customFormat="1" ht="27" customHeight="1" thickBot="1" x14ac:dyDescent="0.45">
      <c r="A20" s="882" t="s">
        <v>113</v>
      </c>
      <c r="B20" s="884">
        <v>7000</v>
      </c>
      <c r="C20" s="885"/>
      <c r="D20" s="648" t="s">
        <v>19</v>
      </c>
      <c r="E20" s="649"/>
      <c r="F20" s="665" t="s">
        <v>107</v>
      </c>
      <c r="G20" s="666"/>
      <c r="H20" s="666"/>
      <c r="I20" s="666"/>
      <c r="J20" s="666"/>
      <c r="K20" s="666"/>
      <c r="L20" s="666"/>
      <c r="M20" s="667"/>
      <c r="N20" s="650" t="s">
        <v>168</v>
      </c>
      <c r="O20" s="651"/>
      <c r="P20" s="652"/>
      <c r="Q20" s="888" t="s">
        <v>182</v>
      </c>
      <c r="R20" s="888"/>
      <c r="S20" s="888"/>
      <c r="T20" s="888"/>
      <c r="U20" s="888"/>
      <c r="V20" s="888"/>
      <c r="W20" s="888"/>
      <c r="X20" s="888"/>
      <c r="Z20" s="7" t="s">
        <v>68</v>
      </c>
    </row>
    <row r="21" spans="1:26" s="7" customFormat="1" ht="26.45" customHeight="1" thickBot="1" x14ac:dyDescent="0.45">
      <c r="A21" s="883"/>
      <c r="B21" s="886"/>
      <c r="C21" s="887"/>
      <c r="D21" s="648" t="s">
        <v>0</v>
      </c>
      <c r="E21" s="649"/>
      <c r="F21" s="889" t="s">
        <v>22</v>
      </c>
      <c r="G21" s="890"/>
      <c r="H21" s="890"/>
      <c r="I21" s="890"/>
      <c r="J21" s="890"/>
      <c r="K21" s="890"/>
      <c r="L21" s="890"/>
      <c r="M21" s="890"/>
      <c r="N21" s="890"/>
      <c r="O21" s="890"/>
      <c r="P21" s="890"/>
      <c r="Q21" s="890"/>
      <c r="R21" s="890"/>
      <c r="S21" s="890"/>
      <c r="T21" s="890"/>
      <c r="U21" s="890"/>
      <c r="V21" s="890"/>
      <c r="W21" s="890"/>
      <c r="X21" s="890"/>
      <c r="Z21" s="7" t="s">
        <v>22</v>
      </c>
    </row>
    <row r="22" spans="1:26" ht="26.45" customHeight="1" thickBot="1" x14ac:dyDescent="0.45">
      <c r="A22" s="670"/>
      <c r="B22" s="384" t="s">
        <v>136</v>
      </c>
      <c r="C22" s="1217">
        <f>J22</f>
        <v>40000</v>
      </c>
      <c r="D22" s="675" t="s">
        <v>6</v>
      </c>
      <c r="E22" s="676"/>
      <c r="F22" s="385">
        <v>3200</v>
      </c>
      <c r="G22" s="897"/>
      <c r="H22" s="899"/>
      <c r="I22" s="230">
        <v>14</v>
      </c>
      <c r="J22" s="231">
        <v>40000</v>
      </c>
      <c r="K22" s="293">
        <f>IF(F22*I22*J22=0,"",(F22*I22*J22))</f>
        <v>1792000000</v>
      </c>
      <c r="L22" s="386">
        <f>IF(F22*I22*J22*0.8=0,"",(F22*I22*J22*0.8))</f>
        <v>1433600000</v>
      </c>
      <c r="M22" s="387">
        <f t="shared" ref="M22:M27" si="0">IF(F22*I22*J22*0.2=0,"",(F22*I22*J22*0.2))</f>
        <v>358400000</v>
      </c>
      <c r="N22" s="675" t="s">
        <v>6</v>
      </c>
      <c r="O22" s="676"/>
      <c r="P22" s="388">
        <v>3200</v>
      </c>
      <c r="Q22" s="901" t="s">
        <v>6</v>
      </c>
      <c r="R22" s="902"/>
      <c r="S22" s="389">
        <v>2500</v>
      </c>
      <c r="T22" s="296">
        <f>S22*J22*I22</f>
        <v>1400000000</v>
      </c>
      <c r="U22" s="296">
        <f>T22*0.8</f>
        <v>1120000000</v>
      </c>
      <c r="V22" s="296">
        <f>T22*0.2</f>
        <v>280000000</v>
      </c>
      <c r="W22" s="390">
        <f>S22/P22</f>
        <v>0.78125</v>
      </c>
      <c r="X22" s="682" t="s">
        <v>171</v>
      </c>
      <c r="Z22" s="5" t="s">
        <v>21</v>
      </c>
    </row>
    <row r="23" spans="1:26" ht="26.45" customHeight="1" x14ac:dyDescent="0.4">
      <c r="A23" s="671"/>
      <c r="B23" s="891"/>
      <c r="C23" s="892"/>
      <c r="D23" s="685" t="s">
        <v>8</v>
      </c>
      <c r="E23" s="391" t="s">
        <v>105</v>
      </c>
      <c r="F23" s="247">
        <v>200</v>
      </c>
      <c r="G23" s="898"/>
      <c r="H23" s="900"/>
      <c r="I23" s="241"/>
      <c r="J23" s="242"/>
      <c r="K23" s="243" t="str">
        <f>IF(F23*I23*J23=0,"",(F23*I23*J23))</f>
        <v/>
      </c>
      <c r="L23" s="244" t="str">
        <f t="shared" ref="L23:L27" si="1">IF(F23*I23*J23*0.8=0,"",(F23*I23*J23*0.8))</f>
        <v/>
      </c>
      <c r="M23" s="392" t="str">
        <f t="shared" si="0"/>
        <v/>
      </c>
      <c r="N23" s="685" t="s">
        <v>8</v>
      </c>
      <c r="O23" s="391" t="s">
        <v>105</v>
      </c>
      <c r="P23" s="393">
        <v>200</v>
      </c>
      <c r="Q23" s="895" t="s">
        <v>8</v>
      </c>
      <c r="R23" s="391" t="s">
        <v>105</v>
      </c>
      <c r="S23" s="393">
        <v>180</v>
      </c>
      <c r="T23" s="247"/>
      <c r="U23" s="248"/>
      <c r="V23" s="302"/>
      <c r="W23" s="394">
        <f>S23/P23</f>
        <v>0.9</v>
      </c>
      <c r="X23" s="683"/>
      <c r="Z23" s="5" t="s">
        <v>67</v>
      </c>
    </row>
    <row r="24" spans="1:26" ht="26.45" customHeight="1" x14ac:dyDescent="0.4">
      <c r="A24" s="671"/>
      <c r="B24" s="891"/>
      <c r="C24" s="892"/>
      <c r="D24" s="686"/>
      <c r="E24" s="395" t="s">
        <v>106</v>
      </c>
      <c r="F24" s="255">
        <v>3000</v>
      </c>
      <c r="G24" s="898"/>
      <c r="H24" s="900"/>
      <c r="I24" s="241"/>
      <c r="J24" s="242"/>
      <c r="K24" s="243" t="str">
        <f>IF(F24*I24*J24=0,"",(F24*I24*J24))</f>
        <v/>
      </c>
      <c r="L24" s="253" t="str">
        <f t="shared" si="1"/>
        <v/>
      </c>
      <c r="M24" s="392" t="str">
        <f t="shared" si="0"/>
        <v/>
      </c>
      <c r="N24" s="686"/>
      <c r="O24" s="395" t="s">
        <v>106</v>
      </c>
      <c r="P24" s="396">
        <v>3000</v>
      </c>
      <c r="Q24" s="896"/>
      <c r="R24" s="395" t="s">
        <v>106</v>
      </c>
      <c r="S24" s="396">
        <v>2320</v>
      </c>
      <c r="T24" s="255"/>
      <c r="U24" s="256"/>
      <c r="V24" s="303"/>
      <c r="W24" s="397">
        <f t="shared" ref="W24" si="2">S24/P24</f>
        <v>0.77333333333333332</v>
      </c>
      <c r="X24" s="683"/>
    </row>
    <row r="25" spans="1:26" ht="26.45" customHeight="1" x14ac:dyDescent="0.4">
      <c r="A25" s="671"/>
      <c r="B25" s="891"/>
      <c r="C25" s="892"/>
      <c r="D25" s="686"/>
      <c r="E25" s="395"/>
      <c r="F25" s="241"/>
      <c r="G25" s="898"/>
      <c r="H25" s="900"/>
      <c r="I25" s="241"/>
      <c r="J25" s="242"/>
      <c r="K25" s="243" t="str">
        <f>IF(F25*I25*J25=0,"",(F25*I25*J25))</f>
        <v/>
      </c>
      <c r="L25" s="244" t="str">
        <f t="shared" si="1"/>
        <v/>
      </c>
      <c r="M25" s="392" t="str">
        <f t="shared" si="0"/>
        <v/>
      </c>
      <c r="N25" s="686"/>
      <c r="O25" s="395"/>
      <c r="P25" s="396"/>
      <c r="Q25" s="896"/>
      <c r="R25" s="398"/>
      <c r="S25" s="398"/>
      <c r="T25" s="256"/>
      <c r="U25" s="256"/>
      <c r="V25" s="303"/>
      <c r="W25" s="399"/>
      <c r="X25" s="683"/>
    </row>
    <row r="26" spans="1:26" ht="25.15" customHeight="1" thickBot="1" x14ac:dyDescent="0.45">
      <c r="A26" s="671"/>
      <c r="B26" s="891"/>
      <c r="C26" s="892"/>
      <c r="D26" s="687"/>
      <c r="E26" s="260"/>
      <c r="F26" s="400"/>
      <c r="G26" s="677"/>
      <c r="H26" s="679"/>
      <c r="I26" s="241"/>
      <c r="J26" s="242"/>
      <c r="K26" s="243" t="str">
        <f>IF(F26*I26*J26=0,"",(F26*I26*J26))</f>
        <v/>
      </c>
      <c r="L26" s="244" t="str">
        <f t="shared" si="1"/>
        <v/>
      </c>
      <c r="M26" s="392" t="str">
        <f t="shared" si="0"/>
        <v/>
      </c>
      <c r="N26" s="687"/>
      <c r="O26" s="260"/>
      <c r="P26" s="401"/>
      <c r="Q26" s="680"/>
      <c r="R26" s="402"/>
      <c r="S26" s="402"/>
      <c r="T26" s="256"/>
      <c r="U26" s="256"/>
      <c r="V26" s="303"/>
      <c r="W26" s="261"/>
      <c r="X26" s="684"/>
      <c r="Z26" s="5" t="s">
        <v>9</v>
      </c>
    </row>
    <row r="27" spans="1:26" ht="26.45" customHeight="1" thickBot="1" x14ac:dyDescent="0.45">
      <c r="A27" s="671"/>
      <c r="B27" s="891"/>
      <c r="C27" s="892"/>
      <c r="D27" s="688" t="s">
        <v>7</v>
      </c>
      <c r="E27" s="689"/>
      <c r="F27" s="262"/>
      <c r="G27" s="690"/>
      <c r="H27" s="691"/>
      <c r="I27" s="691"/>
      <c r="J27" s="693"/>
      <c r="K27" s="263"/>
      <c r="L27" s="695" t="str">
        <f t="shared" si="1"/>
        <v/>
      </c>
      <c r="M27" s="903" t="str">
        <f t="shared" si="0"/>
        <v/>
      </c>
      <c r="N27" s="688" t="s">
        <v>7</v>
      </c>
      <c r="O27" s="689"/>
      <c r="P27" s="403"/>
      <c r="Q27" s="906" t="s">
        <v>7</v>
      </c>
      <c r="R27" s="907"/>
      <c r="S27" s="404"/>
      <c r="T27" s="1218"/>
      <c r="U27" s="716"/>
      <c r="V27" s="701"/>
      <c r="W27" s="698"/>
      <c r="X27" s="701"/>
      <c r="Z27" s="5" t="s">
        <v>11</v>
      </c>
    </row>
    <row r="28" spans="1:26" ht="26.45" customHeight="1" x14ac:dyDescent="0.4">
      <c r="A28" s="671"/>
      <c r="B28" s="891"/>
      <c r="C28" s="892"/>
      <c r="D28" s="704" t="s">
        <v>8</v>
      </c>
      <c r="E28" s="266"/>
      <c r="F28" s="267"/>
      <c r="G28" s="691"/>
      <c r="H28" s="691"/>
      <c r="I28" s="691"/>
      <c r="J28" s="693"/>
      <c r="K28" s="263"/>
      <c r="L28" s="696"/>
      <c r="M28" s="904"/>
      <c r="N28" s="704" t="s">
        <v>8</v>
      </c>
      <c r="O28" s="266"/>
      <c r="P28" s="405"/>
      <c r="Q28" s="912" t="s">
        <v>8</v>
      </c>
      <c r="R28" s="269"/>
      <c r="S28" s="269"/>
      <c r="T28" s="714"/>
      <c r="U28" s="717"/>
      <c r="V28" s="702"/>
      <c r="W28" s="699"/>
      <c r="X28" s="702"/>
      <c r="Z28" s="5" t="s">
        <v>67</v>
      </c>
    </row>
    <row r="29" spans="1:26" ht="26.45" customHeight="1" x14ac:dyDescent="0.4">
      <c r="A29" s="671"/>
      <c r="B29" s="891"/>
      <c r="C29" s="892"/>
      <c r="D29" s="705"/>
      <c r="E29" s="271"/>
      <c r="F29" s="272"/>
      <c r="G29" s="691"/>
      <c r="H29" s="691"/>
      <c r="I29" s="691"/>
      <c r="J29" s="693"/>
      <c r="K29" s="263"/>
      <c r="L29" s="696"/>
      <c r="M29" s="904"/>
      <c r="N29" s="705"/>
      <c r="O29" s="271"/>
      <c r="P29" s="406"/>
      <c r="Q29" s="913"/>
      <c r="R29" s="274"/>
      <c r="S29" s="274"/>
      <c r="T29" s="714"/>
      <c r="U29" s="717"/>
      <c r="V29" s="702"/>
      <c r="W29" s="699"/>
      <c r="X29" s="702"/>
    </row>
    <row r="30" spans="1:26" ht="26.45" customHeight="1" x14ac:dyDescent="0.4">
      <c r="A30" s="671"/>
      <c r="B30" s="891"/>
      <c r="C30" s="892"/>
      <c r="D30" s="705"/>
      <c r="E30" s="276"/>
      <c r="F30" s="272"/>
      <c r="G30" s="691"/>
      <c r="H30" s="691"/>
      <c r="I30" s="691"/>
      <c r="J30" s="693"/>
      <c r="K30" s="263"/>
      <c r="L30" s="696"/>
      <c r="M30" s="904"/>
      <c r="N30" s="705"/>
      <c r="O30" s="276"/>
      <c r="P30" s="406"/>
      <c r="Q30" s="913"/>
      <c r="R30" s="274"/>
      <c r="S30" s="274"/>
      <c r="T30" s="714"/>
      <c r="U30" s="717"/>
      <c r="V30" s="702"/>
      <c r="W30" s="699"/>
      <c r="X30" s="702"/>
    </row>
    <row r="31" spans="1:26" ht="26.45" customHeight="1" thickBot="1" x14ac:dyDescent="0.45">
      <c r="A31" s="672"/>
      <c r="B31" s="893"/>
      <c r="C31" s="894"/>
      <c r="D31" s="706"/>
      <c r="E31" s="277"/>
      <c r="F31" s="278"/>
      <c r="G31" s="692"/>
      <c r="H31" s="692"/>
      <c r="I31" s="692"/>
      <c r="J31" s="694"/>
      <c r="K31" s="279"/>
      <c r="L31" s="697"/>
      <c r="M31" s="905"/>
      <c r="N31" s="706"/>
      <c r="O31" s="277"/>
      <c r="P31" s="280"/>
      <c r="Q31" s="914"/>
      <c r="R31" s="281"/>
      <c r="S31" s="281"/>
      <c r="T31" s="715"/>
      <c r="U31" s="718"/>
      <c r="V31" s="703"/>
      <c r="W31" s="700"/>
      <c r="X31" s="703"/>
    </row>
    <row r="32" spans="1:26" ht="10.9" customHeight="1" thickBot="1" x14ac:dyDescent="0.45">
      <c r="A32" s="226"/>
      <c r="B32" s="407"/>
      <c r="C32" s="283"/>
      <c r="D32" s="284"/>
      <c r="E32" s="285"/>
      <c r="F32" s="286"/>
      <c r="G32" s="287"/>
      <c r="H32" s="287"/>
      <c r="I32" s="287"/>
      <c r="J32" s="288"/>
      <c r="K32" s="289"/>
      <c r="L32" s="225"/>
      <c r="M32" s="225"/>
      <c r="N32" s="225"/>
      <c r="O32" s="225"/>
      <c r="P32" s="225"/>
      <c r="Q32" s="290"/>
      <c r="R32" s="290"/>
      <c r="S32" s="290"/>
      <c r="T32" s="225"/>
      <c r="U32" s="225"/>
      <c r="V32" s="225"/>
      <c r="W32" s="225"/>
      <c r="X32" s="225"/>
    </row>
    <row r="33" spans="1:24" ht="26.45" customHeight="1" thickBot="1" x14ac:dyDescent="0.45">
      <c r="A33" s="908" t="s">
        <v>113</v>
      </c>
      <c r="B33" s="882" t="s">
        <v>127</v>
      </c>
      <c r="C33" s="910"/>
      <c r="D33" s="709" t="s">
        <v>19</v>
      </c>
      <c r="E33" s="710"/>
      <c r="F33" s="665" t="s">
        <v>107</v>
      </c>
      <c r="G33" s="666"/>
      <c r="H33" s="666"/>
      <c r="I33" s="666"/>
      <c r="J33" s="666"/>
      <c r="K33" s="666"/>
      <c r="L33" s="666"/>
      <c r="M33" s="667"/>
      <c r="N33" s="650" t="s">
        <v>168</v>
      </c>
      <c r="O33" s="651"/>
      <c r="P33" s="652"/>
      <c r="Q33" s="888" t="s">
        <v>182</v>
      </c>
      <c r="R33" s="888"/>
      <c r="S33" s="888"/>
      <c r="T33" s="888"/>
      <c r="U33" s="888"/>
      <c r="V33" s="888"/>
      <c r="W33" s="888"/>
      <c r="X33" s="888"/>
    </row>
    <row r="34" spans="1:24" ht="26.45" customHeight="1" thickBot="1" x14ac:dyDescent="0.45">
      <c r="A34" s="909"/>
      <c r="B34" s="883"/>
      <c r="C34" s="911"/>
      <c r="D34" s="709" t="s">
        <v>0</v>
      </c>
      <c r="E34" s="710"/>
      <c r="F34" s="889" t="s">
        <v>22</v>
      </c>
      <c r="G34" s="890"/>
      <c r="H34" s="890"/>
      <c r="I34" s="890"/>
      <c r="J34" s="890"/>
      <c r="K34" s="890"/>
      <c r="L34" s="890"/>
      <c r="M34" s="890"/>
      <c r="N34" s="890"/>
      <c r="O34" s="890"/>
      <c r="P34" s="890"/>
      <c r="Q34" s="890"/>
      <c r="R34" s="890"/>
      <c r="S34" s="890"/>
      <c r="T34" s="890"/>
      <c r="U34" s="890"/>
      <c r="V34" s="890"/>
      <c r="W34" s="890"/>
      <c r="X34" s="890"/>
    </row>
    <row r="35" spans="1:24" ht="26.45" customHeight="1" thickBot="1" x14ac:dyDescent="0.45">
      <c r="A35" s="670"/>
      <c r="B35" s="915" t="s">
        <v>135</v>
      </c>
      <c r="C35" s="917">
        <f>J35</f>
        <v>70000</v>
      </c>
      <c r="D35" s="675" t="s">
        <v>6</v>
      </c>
      <c r="E35" s="676"/>
      <c r="F35" s="385">
        <v>400</v>
      </c>
      <c r="G35" s="919"/>
      <c r="H35" s="920"/>
      <c r="I35" s="408">
        <v>14</v>
      </c>
      <c r="J35" s="409">
        <v>70000</v>
      </c>
      <c r="K35" s="293">
        <f>IF(F35*I35*J35=0,"",(F35*I35*J35))</f>
        <v>392000000</v>
      </c>
      <c r="L35" s="294">
        <f t="shared" ref="L35:L40" si="3">IF(F35*I35*J35*0.8=0,"",(F35*I35*J35*0.8))</f>
        <v>313600000</v>
      </c>
      <c r="M35" s="295">
        <f t="shared" ref="M35:M40" si="4">IF(F35*I35*J35*0.2=0,"",(F35*I35*J35*0.2))</f>
        <v>78400000</v>
      </c>
      <c r="N35" s="675" t="s">
        <v>6</v>
      </c>
      <c r="O35" s="676"/>
      <c r="P35" s="388">
        <v>380</v>
      </c>
      <c r="Q35" s="901" t="s">
        <v>6</v>
      </c>
      <c r="R35" s="902"/>
      <c r="S35" s="389">
        <v>330</v>
      </c>
      <c r="T35" s="296">
        <v>369000000</v>
      </c>
      <c r="U35" s="296">
        <f>T35*0.8</f>
        <v>295200000</v>
      </c>
      <c r="V35" s="296">
        <f>T35*0.2</f>
        <v>73800000</v>
      </c>
      <c r="W35" s="390">
        <f>S35/P35</f>
        <v>0.86842105263157898</v>
      </c>
      <c r="X35" s="682" t="s">
        <v>172</v>
      </c>
    </row>
    <row r="36" spans="1:24" ht="26.45" customHeight="1" x14ac:dyDescent="0.4">
      <c r="A36" s="671"/>
      <c r="B36" s="916"/>
      <c r="C36" s="918"/>
      <c r="D36" s="685" t="s">
        <v>8</v>
      </c>
      <c r="E36" s="391" t="s">
        <v>109</v>
      </c>
      <c r="F36" s="252">
        <v>200</v>
      </c>
      <c r="G36" s="678"/>
      <c r="H36" s="678"/>
      <c r="I36" s="298"/>
      <c r="J36" s="299"/>
      <c r="K36" s="243" t="str">
        <f>IF(F36*I36*J36=0,"",(F36*I36*J36))</f>
        <v/>
      </c>
      <c r="L36" s="300" t="str">
        <f t="shared" si="3"/>
        <v/>
      </c>
      <c r="M36" s="301" t="str">
        <f t="shared" si="4"/>
        <v/>
      </c>
      <c r="N36" s="685" t="s">
        <v>8</v>
      </c>
      <c r="O36" s="391" t="s">
        <v>109</v>
      </c>
      <c r="P36" s="410">
        <v>200</v>
      </c>
      <c r="Q36" s="895" t="s">
        <v>8</v>
      </c>
      <c r="R36" s="391" t="s">
        <v>109</v>
      </c>
      <c r="S36" s="410">
        <v>190</v>
      </c>
      <c r="T36" s="247"/>
      <c r="U36" s="248"/>
      <c r="V36" s="302"/>
      <c r="W36" s="394">
        <f>S36/P36</f>
        <v>0.95</v>
      </c>
      <c r="X36" s="683"/>
    </row>
    <row r="37" spans="1:24" ht="26.45" customHeight="1" x14ac:dyDescent="0.4">
      <c r="A37" s="671"/>
      <c r="B37" s="921"/>
      <c r="C37" s="922"/>
      <c r="D37" s="686"/>
      <c r="E37" s="395" t="s">
        <v>110</v>
      </c>
      <c r="F37" s="252">
        <v>200</v>
      </c>
      <c r="G37" s="678"/>
      <c r="H37" s="678"/>
      <c r="I37" s="241"/>
      <c r="J37" s="299"/>
      <c r="K37" s="243" t="str">
        <f>IF(F37*I37*J37=0,"",(F37*I37*J37))</f>
        <v/>
      </c>
      <c r="L37" s="300" t="str">
        <f t="shared" si="3"/>
        <v/>
      </c>
      <c r="M37" s="301" t="str">
        <f t="shared" si="4"/>
        <v/>
      </c>
      <c r="N37" s="686"/>
      <c r="O37" s="395" t="s">
        <v>110</v>
      </c>
      <c r="P37" s="410">
        <v>180</v>
      </c>
      <c r="Q37" s="896"/>
      <c r="R37" s="395" t="s">
        <v>110</v>
      </c>
      <c r="S37" s="410">
        <v>140</v>
      </c>
      <c r="T37" s="255"/>
      <c r="U37" s="256"/>
      <c r="V37" s="303"/>
      <c r="W37" s="397">
        <f t="shared" ref="W37" si="5">S37/P37</f>
        <v>0.77777777777777779</v>
      </c>
      <c r="X37" s="683"/>
    </row>
    <row r="38" spans="1:24" ht="26.45" customHeight="1" x14ac:dyDescent="0.4">
      <c r="A38" s="671"/>
      <c r="B38" s="891"/>
      <c r="C38" s="892"/>
      <c r="D38" s="686"/>
      <c r="E38" s="297"/>
      <c r="F38" s="259"/>
      <c r="G38" s="678"/>
      <c r="H38" s="678"/>
      <c r="I38" s="261"/>
      <c r="J38" s="304"/>
      <c r="K38" s="243" t="str">
        <f>IF(F38*I38*J38=0,"",(F38*I38*J38))</f>
        <v/>
      </c>
      <c r="L38" s="300" t="str">
        <f t="shared" si="3"/>
        <v/>
      </c>
      <c r="M38" s="301" t="str">
        <f t="shared" si="4"/>
        <v/>
      </c>
      <c r="N38" s="686"/>
      <c r="O38" s="297"/>
      <c r="P38" s="410"/>
      <c r="Q38" s="896"/>
      <c r="R38" s="398"/>
      <c r="S38" s="398"/>
      <c r="T38" s="256"/>
      <c r="U38" s="256"/>
      <c r="V38" s="303"/>
      <c r="W38" s="258"/>
      <c r="X38" s="683"/>
    </row>
    <row r="39" spans="1:24" ht="26.45" customHeight="1" thickBot="1" x14ac:dyDescent="0.45">
      <c r="A39" s="671"/>
      <c r="B39" s="891"/>
      <c r="C39" s="892"/>
      <c r="D39" s="687"/>
      <c r="E39" s="351"/>
      <c r="F39" s="259"/>
      <c r="G39" s="678"/>
      <c r="H39" s="678"/>
      <c r="I39" s="261"/>
      <c r="J39" s="304"/>
      <c r="K39" s="243" t="str">
        <f>IF(F39*I39*J39=0,"",(F39*I39*J39))</f>
        <v/>
      </c>
      <c r="L39" s="300" t="str">
        <f t="shared" si="3"/>
        <v/>
      </c>
      <c r="M39" s="301" t="str">
        <f t="shared" si="4"/>
        <v/>
      </c>
      <c r="N39" s="687"/>
      <c r="O39" s="351"/>
      <c r="P39" s="410"/>
      <c r="Q39" s="680"/>
      <c r="R39" s="402"/>
      <c r="S39" s="402"/>
      <c r="T39" s="256"/>
      <c r="U39" s="256"/>
      <c r="V39" s="303"/>
      <c r="W39" s="261"/>
      <c r="X39" s="684"/>
    </row>
    <row r="40" spans="1:24" ht="26.45" customHeight="1" thickBot="1" x14ac:dyDescent="0.45">
      <c r="A40" s="671"/>
      <c r="B40" s="891"/>
      <c r="C40" s="892"/>
      <c r="D40" s="688" t="s">
        <v>7</v>
      </c>
      <c r="E40" s="689"/>
      <c r="F40" s="262"/>
      <c r="G40" s="690"/>
      <c r="H40" s="691"/>
      <c r="I40" s="691"/>
      <c r="J40" s="722"/>
      <c r="K40" s="305"/>
      <c r="L40" s="724" t="str">
        <f t="shared" si="3"/>
        <v/>
      </c>
      <c r="M40" s="711" t="str">
        <f t="shared" si="4"/>
        <v/>
      </c>
      <c r="N40" s="688" t="s">
        <v>7</v>
      </c>
      <c r="O40" s="689"/>
      <c r="P40" s="403"/>
      <c r="Q40" s="906" t="s">
        <v>7</v>
      </c>
      <c r="R40" s="907"/>
      <c r="S40" s="404"/>
      <c r="T40" s="1218"/>
      <c r="U40" s="716"/>
      <c r="V40" s="701"/>
      <c r="W40" s="698"/>
      <c r="X40" s="701"/>
    </row>
    <row r="41" spans="1:24" ht="26.45" customHeight="1" x14ac:dyDescent="0.4">
      <c r="A41" s="671"/>
      <c r="B41" s="891"/>
      <c r="C41" s="892"/>
      <c r="D41" s="704" t="s">
        <v>8</v>
      </c>
      <c r="E41" s="266"/>
      <c r="F41" s="306"/>
      <c r="G41" s="691"/>
      <c r="H41" s="691"/>
      <c r="I41" s="691"/>
      <c r="J41" s="722"/>
      <c r="K41" s="263"/>
      <c r="L41" s="725"/>
      <c r="M41" s="712"/>
      <c r="N41" s="704" t="s">
        <v>8</v>
      </c>
      <c r="O41" s="266"/>
      <c r="P41" s="405"/>
      <c r="Q41" s="912" t="s">
        <v>8</v>
      </c>
      <c r="R41" s="269"/>
      <c r="S41" s="269"/>
      <c r="T41" s="714"/>
      <c r="U41" s="717"/>
      <c r="V41" s="702"/>
      <c r="W41" s="699"/>
      <c r="X41" s="702"/>
    </row>
    <row r="42" spans="1:24" ht="26.45" customHeight="1" x14ac:dyDescent="0.4">
      <c r="A42" s="671"/>
      <c r="B42" s="891"/>
      <c r="C42" s="892"/>
      <c r="D42" s="705"/>
      <c r="E42" s="271"/>
      <c r="F42" s="307"/>
      <c r="G42" s="691"/>
      <c r="H42" s="691"/>
      <c r="I42" s="691"/>
      <c r="J42" s="722"/>
      <c r="K42" s="263"/>
      <c r="L42" s="725"/>
      <c r="M42" s="712"/>
      <c r="N42" s="705"/>
      <c r="O42" s="271"/>
      <c r="P42" s="406"/>
      <c r="Q42" s="913"/>
      <c r="R42" s="274"/>
      <c r="S42" s="274"/>
      <c r="T42" s="714"/>
      <c r="U42" s="717"/>
      <c r="V42" s="702"/>
      <c r="W42" s="699"/>
      <c r="X42" s="702"/>
    </row>
    <row r="43" spans="1:24" ht="26.45" customHeight="1" x14ac:dyDescent="0.4">
      <c r="A43" s="671"/>
      <c r="B43" s="891"/>
      <c r="C43" s="892"/>
      <c r="D43" s="705"/>
      <c r="E43" s="276"/>
      <c r="F43" s="272"/>
      <c r="G43" s="691"/>
      <c r="H43" s="691"/>
      <c r="I43" s="691"/>
      <c r="J43" s="722"/>
      <c r="K43" s="263"/>
      <c r="L43" s="725"/>
      <c r="M43" s="712"/>
      <c r="N43" s="705"/>
      <c r="O43" s="276"/>
      <c r="P43" s="406"/>
      <c r="Q43" s="913"/>
      <c r="R43" s="274"/>
      <c r="S43" s="274"/>
      <c r="T43" s="714"/>
      <c r="U43" s="717"/>
      <c r="V43" s="702"/>
      <c r="W43" s="699"/>
      <c r="X43" s="702"/>
    </row>
    <row r="44" spans="1:24" ht="26.45" customHeight="1" thickBot="1" x14ac:dyDescent="0.45">
      <c r="A44" s="672"/>
      <c r="B44" s="893"/>
      <c r="C44" s="894"/>
      <c r="D44" s="706"/>
      <c r="E44" s="277"/>
      <c r="F44" s="278"/>
      <c r="G44" s="692"/>
      <c r="H44" s="692"/>
      <c r="I44" s="692"/>
      <c r="J44" s="723"/>
      <c r="K44" s="279"/>
      <c r="L44" s="726"/>
      <c r="M44" s="713"/>
      <c r="N44" s="706"/>
      <c r="O44" s="277"/>
      <c r="P44" s="411"/>
      <c r="Q44" s="914"/>
      <c r="R44" s="281"/>
      <c r="S44" s="281"/>
      <c r="T44" s="715"/>
      <c r="U44" s="718"/>
      <c r="V44" s="703"/>
      <c r="W44" s="700"/>
      <c r="X44" s="703"/>
    </row>
    <row r="45" spans="1:24" ht="10.9" customHeight="1" thickBot="1" x14ac:dyDescent="0.45">
      <c r="A45" s="412"/>
      <c r="B45" s="407"/>
      <c r="C45" s="283"/>
      <c r="D45" s="228"/>
      <c r="E45" s="228"/>
      <c r="F45" s="430"/>
      <c r="G45" s="430"/>
      <c r="H45" s="430"/>
      <c r="I45" s="430"/>
      <c r="J45" s="430"/>
      <c r="K45" s="430"/>
      <c r="L45" s="225"/>
      <c r="M45" s="225"/>
      <c r="N45" s="225"/>
      <c r="O45" s="225"/>
      <c r="P45" s="225"/>
      <c r="Q45" s="290"/>
      <c r="R45" s="290"/>
      <c r="S45" s="290"/>
      <c r="T45" s="225"/>
      <c r="U45" s="225"/>
      <c r="V45" s="225"/>
      <c r="W45" s="225"/>
      <c r="X45" s="225"/>
    </row>
    <row r="46" spans="1:24" ht="26.45" customHeight="1" thickBot="1" x14ac:dyDescent="0.45">
      <c r="A46" s="908" t="s">
        <v>113</v>
      </c>
      <c r="B46" s="882" t="s">
        <v>127</v>
      </c>
      <c r="C46" s="910"/>
      <c r="D46" s="648" t="s">
        <v>19</v>
      </c>
      <c r="E46" s="649"/>
      <c r="F46" s="665" t="s">
        <v>107</v>
      </c>
      <c r="G46" s="666"/>
      <c r="H46" s="666"/>
      <c r="I46" s="666"/>
      <c r="J46" s="666"/>
      <c r="K46" s="666"/>
      <c r="L46" s="666"/>
      <c r="M46" s="667"/>
      <c r="N46" s="650" t="s">
        <v>168</v>
      </c>
      <c r="O46" s="651"/>
      <c r="P46" s="652"/>
      <c r="Q46" s="888" t="s">
        <v>182</v>
      </c>
      <c r="R46" s="888"/>
      <c r="S46" s="888"/>
      <c r="T46" s="888"/>
      <c r="U46" s="888"/>
      <c r="V46" s="888"/>
      <c r="W46" s="888"/>
      <c r="X46" s="888"/>
    </row>
    <row r="47" spans="1:24" ht="26.45" customHeight="1" thickBot="1" x14ac:dyDescent="0.45">
      <c r="A47" s="909"/>
      <c r="B47" s="883"/>
      <c r="C47" s="911"/>
      <c r="D47" s="648" t="s">
        <v>0</v>
      </c>
      <c r="E47" s="649"/>
      <c r="F47" s="889" t="s">
        <v>22</v>
      </c>
      <c r="G47" s="890"/>
      <c r="H47" s="890"/>
      <c r="I47" s="890"/>
      <c r="J47" s="890"/>
      <c r="K47" s="890"/>
      <c r="L47" s="890"/>
      <c r="M47" s="890"/>
      <c r="N47" s="890"/>
      <c r="O47" s="890"/>
      <c r="P47" s="890"/>
      <c r="Q47" s="890"/>
      <c r="R47" s="890"/>
      <c r="S47" s="890"/>
      <c r="T47" s="890"/>
      <c r="U47" s="890"/>
      <c r="V47" s="890"/>
      <c r="W47" s="890"/>
      <c r="X47" s="890"/>
    </row>
    <row r="48" spans="1:24" ht="26.45" customHeight="1" thickBot="1" x14ac:dyDescent="0.45">
      <c r="A48" s="670"/>
      <c r="B48" s="384" t="s">
        <v>183</v>
      </c>
      <c r="C48" s="413">
        <f>J48</f>
        <v>100000</v>
      </c>
      <c r="D48" s="923" t="s">
        <v>6</v>
      </c>
      <c r="E48" s="676"/>
      <c r="F48" s="229">
        <v>400</v>
      </c>
      <c r="G48" s="677"/>
      <c r="H48" s="679"/>
      <c r="I48" s="230">
        <v>14</v>
      </c>
      <c r="J48" s="309">
        <v>100000</v>
      </c>
      <c r="K48" s="293">
        <f>IF(F48*I48*J48=0,"",(F48*I48*J48))</f>
        <v>560000000</v>
      </c>
      <c r="L48" s="310">
        <f t="shared" ref="L48:L53" si="6">IF(F48*I48*J48*0.8=0,"",(F48*I48*J48*0.8))</f>
        <v>448000000</v>
      </c>
      <c r="M48" s="311">
        <f t="shared" ref="M48:M53" si="7">IF(F48*I48*J48*0.2=0,"",(F48*I48*J48*0.2))</f>
        <v>112000000</v>
      </c>
      <c r="N48" s="923" t="s">
        <v>6</v>
      </c>
      <c r="O48" s="676"/>
      <c r="P48" s="414">
        <v>400</v>
      </c>
      <c r="Q48" s="901" t="s">
        <v>6</v>
      </c>
      <c r="R48" s="902"/>
      <c r="S48" s="389">
        <v>330</v>
      </c>
      <c r="T48" s="296">
        <f>S48*J48*I48</f>
        <v>462000000</v>
      </c>
      <c r="U48" s="296">
        <f>T48*0.8</f>
        <v>369600000</v>
      </c>
      <c r="V48" s="296">
        <f>T48*0.2</f>
        <v>92400000</v>
      </c>
      <c r="W48" s="390">
        <f>S48/P48</f>
        <v>0.82499999999999996</v>
      </c>
      <c r="X48" s="682" t="s">
        <v>172</v>
      </c>
    </row>
    <row r="49" spans="1:24" ht="26.45" customHeight="1" x14ac:dyDescent="0.4">
      <c r="A49" s="671"/>
      <c r="B49" s="891"/>
      <c r="C49" s="892"/>
      <c r="D49" s="685" t="s">
        <v>8</v>
      </c>
      <c r="E49" s="391" t="s">
        <v>111</v>
      </c>
      <c r="F49" s="240">
        <v>10</v>
      </c>
      <c r="G49" s="678"/>
      <c r="H49" s="678"/>
      <c r="I49" s="241"/>
      <c r="J49" s="312"/>
      <c r="K49" s="243" t="str">
        <f>IF(F49*I49*J49=0,"",(F49*I49*J49))</f>
        <v/>
      </c>
      <c r="L49" s="300" t="str">
        <f t="shared" si="6"/>
        <v/>
      </c>
      <c r="M49" s="301" t="str">
        <f t="shared" si="7"/>
        <v/>
      </c>
      <c r="N49" s="685" t="s">
        <v>8</v>
      </c>
      <c r="O49" s="391" t="s">
        <v>111</v>
      </c>
      <c r="P49" s="415">
        <v>200</v>
      </c>
      <c r="Q49" s="895" t="s">
        <v>8</v>
      </c>
      <c r="R49" s="391" t="s">
        <v>109</v>
      </c>
      <c r="S49" s="410">
        <v>190</v>
      </c>
      <c r="T49" s="247"/>
      <c r="U49" s="248"/>
      <c r="V49" s="302"/>
      <c r="W49" s="394">
        <f>S49/P49</f>
        <v>0.95</v>
      </c>
      <c r="X49" s="683"/>
    </row>
    <row r="50" spans="1:24" ht="26.45" customHeight="1" x14ac:dyDescent="0.4">
      <c r="A50" s="671"/>
      <c r="B50" s="891"/>
      <c r="C50" s="892"/>
      <c r="D50" s="686"/>
      <c r="E50" s="395" t="s">
        <v>112</v>
      </c>
      <c r="F50" s="252">
        <v>390</v>
      </c>
      <c r="G50" s="678"/>
      <c r="H50" s="678"/>
      <c r="I50" s="241"/>
      <c r="J50" s="312"/>
      <c r="K50" s="243" t="str">
        <f>IF(F50*I50*J50=0,"",(F50*I50*J50))</f>
        <v/>
      </c>
      <c r="L50" s="313" t="str">
        <f t="shared" si="6"/>
        <v/>
      </c>
      <c r="M50" s="301" t="str">
        <f t="shared" si="7"/>
        <v/>
      </c>
      <c r="N50" s="686"/>
      <c r="O50" s="395" t="s">
        <v>112</v>
      </c>
      <c r="P50" s="410">
        <v>200</v>
      </c>
      <c r="Q50" s="896"/>
      <c r="R50" s="395" t="s">
        <v>110</v>
      </c>
      <c r="S50" s="410">
        <v>140</v>
      </c>
      <c r="T50" s="255"/>
      <c r="U50" s="256"/>
      <c r="V50" s="303"/>
      <c r="W50" s="397">
        <f t="shared" ref="W50" si="8">S50/P50</f>
        <v>0.7</v>
      </c>
      <c r="X50" s="683"/>
    </row>
    <row r="51" spans="1:24" ht="26.45" customHeight="1" x14ac:dyDescent="0.4">
      <c r="A51" s="671"/>
      <c r="B51" s="891"/>
      <c r="C51" s="892"/>
      <c r="D51" s="686"/>
      <c r="E51" s="297"/>
      <c r="F51" s="259"/>
      <c r="G51" s="678"/>
      <c r="H51" s="678"/>
      <c r="I51" s="241"/>
      <c r="J51" s="312"/>
      <c r="K51" s="243" t="str">
        <f>IF(F51*I51*J51=0,"",(F51*I51*J51))</f>
        <v/>
      </c>
      <c r="L51" s="313" t="str">
        <f t="shared" si="6"/>
        <v/>
      </c>
      <c r="M51" s="301" t="str">
        <f t="shared" si="7"/>
        <v/>
      </c>
      <c r="N51" s="686"/>
      <c r="O51" s="297"/>
      <c r="P51" s="410"/>
      <c r="Q51" s="896"/>
      <c r="R51" s="398"/>
      <c r="S51" s="398"/>
      <c r="T51" s="256"/>
      <c r="U51" s="256"/>
      <c r="V51" s="303"/>
      <c r="W51" s="258"/>
      <c r="X51" s="683"/>
    </row>
    <row r="52" spans="1:24" ht="26.45" customHeight="1" thickBot="1" x14ac:dyDescent="0.45">
      <c r="A52" s="671"/>
      <c r="B52" s="891"/>
      <c r="C52" s="892"/>
      <c r="D52" s="687"/>
      <c r="E52" s="351"/>
      <c r="F52" s="259"/>
      <c r="G52" s="678"/>
      <c r="H52" s="678"/>
      <c r="I52" s="241"/>
      <c r="J52" s="312"/>
      <c r="K52" s="243" t="str">
        <f>IF(F52*I52*J52=0,"",(F52*I52*J52))</f>
        <v/>
      </c>
      <c r="L52" s="313" t="str">
        <f t="shared" si="6"/>
        <v/>
      </c>
      <c r="M52" s="301" t="str">
        <f t="shared" si="7"/>
        <v/>
      </c>
      <c r="N52" s="687"/>
      <c r="O52" s="351"/>
      <c r="P52" s="410"/>
      <c r="Q52" s="680"/>
      <c r="R52" s="402"/>
      <c r="S52" s="402"/>
      <c r="T52" s="256"/>
      <c r="U52" s="256"/>
      <c r="V52" s="303"/>
      <c r="W52" s="261"/>
      <c r="X52" s="684"/>
    </row>
    <row r="53" spans="1:24" ht="26.45" customHeight="1" thickBot="1" x14ac:dyDescent="0.45">
      <c r="A53" s="671"/>
      <c r="B53" s="891"/>
      <c r="C53" s="892"/>
      <c r="D53" s="688" t="s">
        <v>7</v>
      </c>
      <c r="E53" s="689"/>
      <c r="F53" s="262"/>
      <c r="G53" s="690"/>
      <c r="H53" s="691"/>
      <c r="I53" s="691"/>
      <c r="J53" s="730"/>
      <c r="K53" s="435"/>
      <c r="L53" s="695" t="str">
        <f t="shared" si="6"/>
        <v/>
      </c>
      <c r="M53" s="711" t="str">
        <f t="shared" si="7"/>
        <v/>
      </c>
      <c r="N53" s="688" t="s">
        <v>7</v>
      </c>
      <c r="O53" s="689"/>
      <c r="P53" s="403"/>
      <c r="Q53" s="906" t="s">
        <v>7</v>
      </c>
      <c r="R53" s="907"/>
      <c r="S53" s="404"/>
      <c r="T53" s="1218"/>
      <c r="U53" s="716"/>
      <c r="V53" s="701"/>
      <c r="W53" s="698"/>
      <c r="X53" s="701"/>
    </row>
    <row r="54" spans="1:24" ht="26.45" customHeight="1" x14ac:dyDescent="0.4">
      <c r="A54" s="671"/>
      <c r="B54" s="891"/>
      <c r="C54" s="892"/>
      <c r="D54" s="704" t="s">
        <v>8</v>
      </c>
      <c r="E54" s="266"/>
      <c r="F54" s="267"/>
      <c r="G54" s="691"/>
      <c r="H54" s="691"/>
      <c r="I54" s="691"/>
      <c r="J54" s="730"/>
      <c r="K54" s="436"/>
      <c r="L54" s="696"/>
      <c r="M54" s="712"/>
      <c r="N54" s="704" t="s">
        <v>8</v>
      </c>
      <c r="O54" s="266"/>
      <c r="P54" s="405"/>
      <c r="Q54" s="912" t="s">
        <v>8</v>
      </c>
      <c r="R54" s="269"/>
      <c r="S54" s="269"/>
      <c r="T54" s="714"/>
      <c r="U54" s="717"/>
      <c r="V54" s="702"/>
      <c r="W54" s="699"/>
      <c r="X54" s="702"/>
    </row>
    <row r="55" spans="1:24" ht="26.45" customHeight="1" x14ac:dyDescent="0.4">
      <c r="A55" s="671"/>
      <c r="B55" s="891"/>
      <c r="C55" s="892"/>
      <c r="D55" s="705"/>
      <c r="E55" s="271"/>
      <c r="F55" s="272"/>
      <c r="G55" s="691"/>
      <c r="H55" s="691"/>
      <c r="I55" s="691"/>
      <c r="J55" s="730"/>
      <c r="K55" s="436"/>
      <c r="L55" s="696"/>
      <c r="M55" s="712"/>
      <c r="N55" s="705"/>
      <c r="O55" s="271"/>
      <c r="P55" s="406"/>
      <c r="Q55" s="913"/>
      <c r="R55" s="274"/>
      <c r="S55" s="274"/>
      <c r="T55" s="714"/>
      <c r="U55" s="717"/>
      <c r="V55" s="702"/>
      <c r="W55" s="699"/>
      <c r="X55" s="702"/>
    </row>
    <row r="56" spans="1:24" ht="26.45" customHeight="1" x14ac:dyDescent="0.4">
      <c r="A56" s="671"/>
      <c r="B56" s="891"/>
      <c r="C56" s="892"/>
      <c r="D56" s="705"/>
      <c r="E56" s="276"/>
      <c r="F56" s="272"/>
      <c r="G56" s="691"/>
      <c r="H56" s="691"/>
      <c r="I56" s="691"/>
      <c r="J56" s="730"/>
      <c r="K56" s="436"/>
      <c r="L56" s="696"/>
      <c r="M56" s="712"/>
      <c r="N56" s="705"/>
      <c r="O56" s="276"/>
      <c r="P56" s="406"/>
      <c r="Q56" s="913"/>
      <c r="R56" s="274"/>
      <c r="S56" s="274"/>
      <c r="T56" s="714"/>
      <c r="U56" s="717"/>
      <c r="V56" s="702"/>
      <c r="W56" s="699"/>
      <c r="X56" s="702"/>
    </row>
    <row r="57" spans="1:24" ht="26.45" customHeight="1" thickBot="1" x14ac:dyDescent="0.45">
      <c r="A57" s="672"/>
      <c r="B57" s="893"/>
      <c r="C57" s="894"/>
      <c r="D57" s="706"/>
      <c r="E57" s="277"/>
      <c r="F57" s="278"/>
      <c r="G57" s="692"/>
      <c r="H57" s="692"/>
      <c r="I57" s="692"/>
      <c r="J57" s="731"/>
      <c r="K57" s="437"/>
      <c r="L57" s="697"/>
      <c r="M57" s="713"/>
      <c r="N57" s="706"/>
      <c r="O57" s="277"/>
      <c r="P57" s="411"/>
      <c r="Q57" s="914"/>
      <c r="R57" s="281"/>
      <c r="S57" s="281"/>
      <c r="T57" s="715"/>
      <c r="U57" s="718"/>
      <c r="V57" s="703"/>
      <c r="W57" s="700"/>
      <c r="X57" s="703"/>
    </row>
    <row r="58" spans="1:24" ht="10.9" customHeight="1" thickBot="1" x14ac:dyDescent="0.45">
      <c r="A58" s="226"/>
      <c r="B58" s="924"/>
      <c r="C58" s="925"/>
      <c r="D58" s="284"/>
      <c r="E58" s="317"/>
      <c r="F58" s="318"/>
      <c r="G58" s="284"/>
      <c r="H58" s="284"/>
      <c r="I58" s="284"/>
      <c r="J58" s="289"/>
      <c r="K58" s="289"/>
      <c r="L58" s="225"/>
      <c r="M58" s="225"/>
      <c r="N58" s="225"/>
      <c r="O58" s="225"/>
      <c r="P58" s="225"/>
      <c r="Q58" s="290"/>
      <c r="R58" s="290"/>
      <c r="S58" s="290"/>
      <c r="T58" s="225"/>
      <c r="U58" s="225"/>
      <c r="V58" s="225"/>
      <c r="W58" s="225"/>
      <c r="X58" s="225"/>
    </row>
    <row r="59" spans="1:24" ht="26.45" customHeight="1" thickBot="1" x14ac:dyDescent="0.45">
      <c r="A59" s="908" t="s">
        <v>113</v>
      </c>
      <c r="B59" s="882" t="s">
        <v>127</v>
      </c>
      <c r="C59" s="910"/>
      <c r="D59" s="709" t="s">
        <v>19</v>
      </c>
      <c r="E59" s="710"/>
      <c r="F59" s="665" t="s">
        <v>107</v>
      </c>
      <c r="G59" s="666"/>
      <c r="H59" s="666"/>
      <c r="I59" s="666"/>
      <c r="J59" s="666"/>
      <c r="K59" s="666"/>
      <c r="L59" s="666"/>
      <c r="M59" s="667"/>
      <c r="N59" s="650" t="s">
        <v>168</v>
      </c>
      <c r="O59" s="651"/>
      <c r="P59" s="652"/>
      <c r="Q59" s="888" t="s">
        <v>182</v>
      </c>
      <c r="R59" s="888"/>
      <c r="S59" s="888"/>
      <c r="T59" s="888"/>
      <c r="U59" s="888"/>
      <c r="V59" s="888"/>
      <c r="W59" s="888"/>
      <c r="X59" s="888"/>
    </row>
    <row r="60" spans="1:24" ht="26.45" customHeight="1" thickBot="1" x14ac:dyDescent="0.45">
      <c r="A60" s="909"/>
      <c r="B60" s="883"/>
      <c r="C60" s="911"/>
      <c r="D60" s="709" t="s">
        <v>0</v>
      </c>
      <c r="E60" s="710"/>
      <c r="F60" s="889" t="s">
        <v>22</v>
      </c>
      <c r="G60" s="890"/>
      <c r="H60" s="890"/>
      <c r="I60" s="890"/>
      <c r="J60" s="890"/>
      <c r="K60" s="890"/>
      <c r="L60" s="890"/>
      <c r="M60" s="890"/>
      <c r="N60" s="890"/>
      <c r="O60" s="890"/>
      <c r="P60" s="890"/>
      <c r="Q60" s="890"/>
      <c r="R60" s="890"/>
      <c r="S60" s="890"/>
      <c r="T60" s="890"/>
      <c r="U60" s="890"/>
      <c r="V60" s="890"/>
      <c r="W60" s="890"/>
      <c r="X60" s="890"/>
    </row>
    <row r="61" spans="1:24" ht="26.45" customHeight="1" thickBot="1" x14ac:dyDescent="0.45">
      <c r="A61" s="670"/>
      <c r="B61" s="417" t="s">
        <v>138</v>
      </c>
      <c r="C61" s="1219">
        <f>J61</f>
        <v>100000</v>
      </c>
      <c r="D61" s="675" t="s">
        <v>6</v>
      </c>
      <c r="E61" s="676"/>
      <c r="F61" s="229">
        <v>200</v>
      </c>
      <c r="G61" s="677"/>
      <c r="H61" s="679"/>
      <c r="I61" s="291">
        <v>14</v>
      </c>
      <c r="J61" s="418">
        <v>100000</v>
      </c>
      <c r="K61" s="310">
        <f>IF(F61*I61*J61=0,"",(F61*I61*J61))</f>
        <v>280000000</v>
      </c>
      <c r="L61" s="310">
        <f t="shared" ref="L61:L66" si="9">IF(F61*I61*J61*0.8=0,"",(F61*I61*J61*0.8))</f>
        <v>224000000</v>
      </c>
      <c r="M61" s="310">
        <f t="shared" ref="M61:M66" si="10">IF(F61*I61*J61*0.2=0,"",(F61*I61*J61*0.2))</f>
        <v>56000000</v>
      </c>
      <c r="N61" s="675" t="s">
        <v>6</v>
      </c>
      <c r="O61" s="676"/>
      <c r="P61" s="414">
        <v>200</v>
      </c>
      <c r="Q61" s="901" t="s">
        <v>6</v>
      </c>
      <c r="R61" s="902"/>
      <c r="S61" s="389">
        <v>150</v>
      </c>
      <c r="T61" s="296">
        <v>18000000</v>
      </c>
      <c r="U61" s="296">
        <f>T61*0.8</f>
        <v>14400000</v>
      </c>
      <c r="V61" s="296">
        <f>T61*0.2</f>
        <v>3600000</v>
      </c>
      <c r="W61" s="390">
        <f>S61/P61</f>
        <v>0.75</v>
      </c>
      <c r="X61" s="682" t="s">
        <v>173</v>
      </c>
    </row>
    <row r="62" spans="1:24" ht="26.45" customHeight="1" x14ac:dyDescent="0.4">
      <c r="A62" s="891"/>
      <c r="B62" s="927"/>
      <c r="C62" s="927"/>
      <c r="D62" s="928" t="s">
        <v>8</v>
      </c>
      <c r="E62" s="420"/>
      <c r="F62" s="252"/>
      <c r="G62" s="678"/>
      <c r="H62" s="678"/>
      <c r="I62" s="298"/>
      <c r="J62" s="421"/>
      <c r="K62" s="243" t="str">
        <f>IF(F62*I62*J62=0,"",(F62*I62*J62))</f>
        <v/>
      </c>
      <c r="L62" s="422" t="str">
        <f t="shared" si="9"/>
        <v/>
      </c>
      <c r="M62" s="423" t="str">
        <f t="shared" si="10"/>
        <v/>
      </c>
      <c r="N62" s="928" t="s">
        <v>8</v>
      </c>
      <c r="O62" s="391" t="s">
        <v>138</v>
      </c>
      <c r="P62" s="410">
        <v>200</v>
      </c>
      <c r="Q62" s="895" t="s">
        <v>8</v>
      </c>
      <c r="R62" s="391" t="s">
        <v>148</v>
      </c>
      <c r="S62" s="410">
        <v>150</v>
      </c>
      <c r="T62" s="247"/>
      <c r="U62" s="248"/>
      <c r="V62" s="302"/>
      <c r="W62" s="394">
        <f>S62/P62</f>
        <v>0.75</v>
      </c>
      <c r="X62" s="683"/>
    </row>
    <row r="63" spans="1:24" ht="26.45" customHeight="1" x14ac:dyDescent="0.4">
      <c r="A63" s="891"/>
      <c r="B63" s="927"/>
      <c r="C63" s="927"/>
      <c r="D63" s="929"/>
      <c r="E63" s="297"/>
      <c r="F63" s="252"/>
      <c r="G63" s="678"/>
      <c r="H63" s="678"/>
      <c r="I63" s="241"/>
      <c r="J63" s="421"/>
      <c r="K63" s="243" t="str">
        <f>IF(F63*I63*J63=0,"",(F63*I63*J63))</f>
        <v/>
      </c>
      <c r="L63" s="424" t="str">
        <f t="shared" si="9"/>
        <v/>
      </c>
      <c r="M63" s="425" t="str">
        <f t="shared" si="10"/>
        <v/>
      </c>
      <c r="N63" s="929"/>
      <c r="O63" s="297"/>
      <c r="P63" s="410"/>
      <c r="Q63" s="896"/>
      <c r="R63" s="395"/>
      <c r="S63" s="410"/>
      <c r="T63" s="255"/>
      <c r="U63" s="256"/>
      <c r="V63" s="303"/>
      <c r="W63" s="397"/>
      <c r="X63" s="683"/>
    </row>
    <row r="64" spans="1:24" ht="26.45" customHeight="1" x14ac:dyDescent="0.4">
      <c r="A64" s="891"/>
      <c r="B64" s="927"/>
      <c r="C64" s="927"/>
      <c r="D64" s="929"/>
      <c r="E64" s="297"/>
      <c r="F64" s="259"/>
      <c r="G64" s="678"/>
      <c r="H64" s="678"/>
      <c r="I64" s="261"/>
      <c r="J64" s="426"/>
      <c r="K64" s="243" t="str">
        <f>IF(F64*I64*J64=0,"",(F64*I64*J64))</f>
        <v/>
      </c>
      <c r="L64" s="424" t="str">
        <f t="shared" si="9"/>
        <v/>
      </c>
      <c r="M64" s="425" t="str">
        <f t="shared" si="10"/>
        <v/>
      </c>
      <c r="N64" s="929"/>
      <c r="O64" s="297"/>
      <c r="P64" s="410"/>
      <c r="Q64" s="896"/>
      <c r="R64" s="398"/>
      <c r="S64" s="398"/>
      <c r="T64" s="256"/>
      <c r="U64" s="256"/>
      <c r="V64" s="303"/>
      <c r="W64" s="258"/>
      <c r="X64" s="683"/>
    </row>
    <row r="65" spans="1:24" ht="26.45" customHeight="1" thickBot="1" x14ac:dyDescent="0.45">
      <c r="A65" s="891"/>
      <c r="B65" s="927"/>
      <c r="C65" s="927"/>
      <c r="D65" s="930"/>
      <c r="E65" s="351"/>
      <c r="F65" s="259"/>
      <c r="G65" s="678"/>
      <c r="H65" s="678"/>
      <c r="I65" s="261"/>
      <c r="J65" s="426"/>
      <c r="K65" s="243" t="str">
        <f>IF(F65*I65*J65=0,"",(F65*I65*J65))</f>
        <v/>
      </c>
      <c r="L65" s="424" t="str">
        <f t="shared" si="9"/>
        <v/>
      </c>
      <c r="M65" s="425" t="str">
        <f t="shared" si="10"/>
        <v/>
      </c>
      <c r="N65" s="930"/>
      <c r="O65" s="351"/>
      <c r="P65" s="410"/>
      <c r="Q65" s="680"/>
      <c r="R65" s="402"/>
      <c r="S65" s="402"/>
      <c r="T65" s="256"/>
      <c r="U65" s="256"/>
      <c r="V65" s="303"/>
      <c r="W65" s="261"/>
      <c r="X65" s="684"/>
    </row>
    <row r="66" spans="1:24" ht="26.45" customHeight="1" thickBot="1" x14ac:dyDescent="0.45">
      <c r="A66" s="891"/>
      <c r="B66" s="927"/>
      <c r="C66" s="927"/>
      <c r="D66" s="931" t="s">
        <v>7</v>
      </c>
      <c r="E66" s="689"/>
      <c r="F66" s="262"/>
      <c r="G66" s="690"/>
      <c r="H66" s="691"/>
      <c r="I66" s="691"/>
      <c r="J66" s="742"/>
      <c r="K66" s="305"/>
      <c r="L66" s="695" t="str">
        <f t="shared" si="9"/>
        <v/>
      </c>
      <c r="M66" s="711" t="str">
        <f t="shared" si="10"/>
        <v/>
      </c>
      <c r="N66" s="688" t="s">
        <v>7</v>
      </c>
      <c r="O66" s="689"/>
      <c r="P66" s="403"/>
      <c r="Q66" s="906" t="s">
        <v>7</v>
      </c>
      <c r="R66" s="907"/>
      <c r="S66" s="404"/>
      <c r="T66" s="1218"/>
      <c r="U66" s="716"/>
      <c r="V66" s="701"/>
      <c r="W66" s="698"/>
      <c r="X66" s="701"/>
    </row>
    <row r="67" spans="1:24" ht="26.45" customHeight="1" x14ac:dyDescent="0.4">
      <c r="A67" s="891"/>
      <c r="B67" s="927"/>
      <c r="C67" s="927"/>
      <c r="D67" s="932" t="s">
        <v>8</v>
      </c>
      <c r="E67" s="266"/>
      <c r="F67" s="306"/>
      <c r="G67" s="691"/>
      <c r="H67" s="691"/>
      <c r="I67" s="691"/>
      <c r="J67" s="742"/>
      <c r="K67" s="263"/>
      <c r="L67" s="696"/>
      <c r="M67" s="712"/>
      <c r="N67" s="704" t="s">
        <v>8</v>
      </c>
      <c r="O67" s="266"/>
      <c r="P67" s="405"/>
      <c r="Q67" s="912" t="s">
        <v>8</v>
      </c>
      <c r="R67" s="269"/>
      <c r="S67" s="269"/>
      <c r="T67" s="714"/>
      <c r="U67" s="717"/>
      <c r="V67" s="702"/>
      <c r="W67" s="699"/>
      <c r="X67" s="702"/>
    </row>
    <row r="68" spans="1:24" ht="26.45" customHeight="1" x14ac:dyDescent="0.4">
      <c r="A68" s="891"/>
      <c r="B68" s="927"/>
      <c r="C68" s="927"/>
      <c r="D68" s="933"/>
      <c r="E68" s="271"/>
      <c r="F68" s="307"/>
      <c r="G68" s="691"/>
      <c r="H68" s="691"/>
      <c r="I68" s="691"/>
      <c r="J68" s="742"/>
      <c r="K68" s="263"/>
      <c r="L68" s="696"/>
      <c r="M68" s="712"/>
      <c r="N68" s="705"/>
      <c r="O68" s="271"/>
      <c r="P68" s="406"/>
      <c r="Q68" s="913"/>
      <c r="R68" s="274"/>
      <c r="S68" s="274"/>
      <c r="T68" s="714"/>
      <c r="U68" s="717"/>
      <c r="V68" s="702"/>
      <c r="W68" s="699"/>
      <c r="X68" s="702"/>
    </row>
    <row r="69" spans="1:24" ht="26.45" customHeight="1" x14ac:dyDescent="0.4">
      <c r="A69" s="891"/>
      <c r="B69" s="927"/>
      <c r="C69" s="927"/>
      <c r="D69" s="933"/>
      <c r="E69" s="276"/>
      <c r="F69" s="272"/>
      <c r="G69" s="691"/>
      <c r="H69" s="691"/>
      <c r="I69" s="691"/>
      <c r="J69" s="742"/>
      <c r="K69" s="263"/>
      <c r="L69" s="696"/>
      <c r="M69" s="712"/>
      <c r="N69" s="705"/>
      <c r="O69" s="276"/>
      <c r="P69" s="406"/>
      <c r="Q69" s="913"/>
      <c r="R69" s="274"/>
      <c r="S69" s="274"/>
      <c r="T69" s="714"/>
      <c r="U69" s="717"/>
      <c r="V69" s="702"/>
      <c r="W69" s="699"/>
      <c r="X69" s="702"/>
    </row>
    <row r="70" spans="1:24" ht="26.45" customHeight="1" thickBot="1" x14ac:dyDescent="0.45">
      <c r="A70" s="893"/>
      <c r="B70" s="927"/>
      <c r="C70" s="927"/>
      <c r="D70" s="934"/>
      <c r="E70" s="277"/>
      <c r="F70" s="278"/>
      <c r="G70" s="692"/>
      <c r="H70" s="692"/>
      <c r="I70" s="692"/>
      <c r="J70" s="743"/>
      <c r="K70" s="279"/>
      <c r="L70" s="697"/>
      <c r="M70" s="713"/>
      <c r="N70" s="706"/>
      <c r="O70" s="277"/>
      <c r="P70" s="411"/>
      <c r="Q70" s="914"/>
      <c r="R70" s="281"/>
      <c r="S70" s="281"/>
      <c r="T70" s="715"/>
      <c r="U70" s="718"/>
      <c r="V70" s="703"/>
      <c r="W70" s="700"/>
      <c r="X70" s="703"/>
    </row>
    <row r="72" spans="1:24" ht="22.15" customHeight="1" x14ac:dyDescent="0.4">
      <c r="A72" s="77"/>
      <c r="B72" s="77"/>
    </row>
    <row r="73" spans="1:24" ht="22.15" customHeight="1" x14ac:dyDescent="0.4">
      <c r="A73" s="77" t="s">
        <v>141</v>
      </c>
      <c r="B73" s="77"/>
    </row>
    <row r="74" spans="1:24" ht="21.6" customHeight="1" x14ac:dyDescent="0.4">
      <c r="A74" s="77" t="s">
        <v>142</v>
      </c>
      <c r="B74" s="77"/>
    </row>
  </sheetData>
  <mergeCells count="189">
    <mergeCell ref="U66:U70"/>
    <mergeCell ref="Q17:R17"/>
    <mergeCell ref="W40:W44"/>
    <mergeCell ref="X40:X44"/>
    <mergeCell ref="X48:X52"/>
    <mergeCell ref="W53:W57"/>
    <mergeCell ref="X53:X57"/>
    <mergeCell ref="X61:X65"/>
    <mergeCell ref="V40:V44"/>
    <mergeCell ref="Q22:R22"/>
    <mergeCell ref="Q23:Q26"/>
    <mergeCell ref="Q27:R27"/>
    <mergeCell ref="Q28:Q31"/>
    <mergeCell ref="Q35:R35"/>
    <mergeCell ref="Q40:R40"/>
    <mergeCell ref="Q41:Q44"/>
    <mergeCell ref="Q46:X46"/>
    <mergeCell ref="F47:X47"/>
    <mergeCell ref="N59:P59"/>
    <mergeCell ref="Q61:R61"/>
    <mergeCell ref="Q62:Q65"/>
    <mergeCell ref="T40:T44"/>
    <mergeCell ref="U40:U44"/>
    <mergeCell ref="N35:O35"/>
    <mergeCell ref="N40:O40"/>
    <mergeCell ref="N41:N44"/>
    <mergeCell ref="N48:O48"/>
    <mergeCell ref="N49:N52"/>
    <mergeCell ref="N53:O53"/>
    <mergeCell ref="N46:P46"/>
    <mergeCell ref="N14:P14"/>
    <mergeCell ref="N15:P16"/>
    <mergeCell ref="N17:O17"/>
    <mergeCell ref="N20:P20"/>
    <mergeCell ref="N22:O22"/>
    <mergeCell ref="N23:N26"/>
    <mergeCell ref="N27:O27"/>
    <mergeCell ref="N28:N31"/>
    <mergeCell ref="T27:T31"/>
    <mergeCell ref="W15:W16"/>
    <mergeCell ref="X15:X16"/>
    <mergeCell ref="X22:X26"/>
    <mergeCell ref="W27:W31"/>
    <mergeCell ref="X27:X31"/>
    <mergeCell ref="Q20:X20"/>
    <mergeCell ref="F21:X21"/>
    <mergeCell ref="X35:X39"/>
    <mergeCell ref="N33:P33"/>
    <mergeCell ref="Q33:X33"/>
    <mergeCell ref="F34:X34"/>
    <mergeCell ref="U27:U31"/>
    <mergeCell ref="V27:V31"/>
    <mergeCell ref="Q36:Q39"/>
    <mergeCell ref="N36:N39"/>
    <mergeCell ref="V66:V70"/>
    <mergeCell ref="Q48:R48"/>
    <mergeCell ref="Q49:Q52"/>
    <mergeCell ref="Q53:R53"/>
    <mergeCell ref="T53:T57"/>
    <mergeCell ref="U53:U57"/>
    <mergeCell ref="V53:V57"/>
    <mergeCell ref="Q54:Q57"/>
    <mergeCell ref="Q59:X59"/>
    <mergeCell ref="F60:X60"/>
    <mergeCell ref="I66:I70"/>
    <mergeCell ref="J66:J70"/>
    <mergeCell ref="L66:L70"/>
    <mergeCell ref="M66:M70"/>
    <mergeCell ref="W66:W70"/>
    <mergeCell ref="X66:X70"/>
    <mergeCell ref="N62:N65"/>
    <mergeCell ref="N66:O66"/>
    <mergeCell ref="N67:N70"/>
    <mergeCell ref="Q66:R66"/>
    <mergeCell ref="Q67:Q70"/>
    <mergeCell ref="N54:N57"/>
    <mergeCell ref="N61:O61"/>
    <mergeCell ref="T66:T70"/>
    <mergeCell ref="A3:C3"/>
    <mergeCell ref="D4:D5"/>
    <mergeCell ref="A4:C5"/>
    <mergeCell ref="T15:T16"/>
    <mergeCell ref="E3:G3"/>
    <mergeCell ref="E4:G5"/>
    <mergeCell ref="I3:K3"/>
    <mergeCell ref="I4:K5"/>
    <mergeCell ref="A7:C11"/>
    <mergeCell ref="A13:C13"/>
    <mergeCell ref="Q15:S16"/>
    <mergeCell ref="L8:L9"/>
    <mergeCell ref="M8:M9"/>
    <mergeCell ref="D10:H11"/>
    <mergeCell ref="I10:I11"/>
    <mergeCell ref="J10:J11"/>
    <mergeCell ref="K10:K11"/>
    <mergeCell ref="L10:L11"/>
    <mergeCell ref="M10:M11"/>
    <mergeCell ref="D7:H9"/>
    <mergeCell ref="I7:I9"/>
    <mergeCell ref="J7:J9"/>
    <mergeCell ref="K7:K9"/>
    <mergeCell ref="A14:M14"/>
    <mergeCell ref="A15:A16"/>
    <mergeCell ref="B15:C16"/>
    <mergeCell ref="D15:E16"/>
    <mergeCell ref="F15:F16"/>
    <mergeCell ref="I15:I16"/>
    <mergeCell ref="J15:J16"/>
    <mergeCell ref="K15:K16"/>
    <mergeCell ref="A17:A18"/>
    <mergeCell ref="B17:C18"/>
    <mergeCell ref="D17:E18"/>
    <mergeCell ref="F18:J18"/>
    <mergeCell ref="A20:A21"/>
    <mergeCell ref="B20:C21"/>
    <mergeCell ref="D20:E20"/>
    <mergeCell ref="F20:M20"/>
    <mergeCell ref="D21:E21"/>
    <mergeCell ref="I27:I31"/>
    <mergeCell ref="J27:J31"/>
    <mergeCell ref="L27:L31"/>
    <mergeCell ref="M27:M31"/>
    <mergeCell ref="D28:D31"/>
    <mergeCell ref="A33:A34"/>
    <mergeCell ref="B33:C34"/>
    <mergeCell ref="D33:E33"/>
    <mergeCell ref="F33:M33"/>
    <mergeCell ref="D34:E34"/>
    <mergeCell ref="A22:A31"/>
    <mergeCell ref="D22:E22"/>
    <mergeCell ref="G22:G26"/>
    <mergeCell ref="H22:H26"/>
    <mergeCell ref="B23:C31"/>
    <mergeCell ref="D23:D26"/>
    <mergeCell ref="D27:E27"/>
    <mergeCell ref="G27:G31"/>
    <mergeCell ref="H27:H31"/>
    <mergeCell ref="G40:G44"/>
    <mergeCell ref="H40:H44"/>
    <mergeCell ref="I40:I44"/>
    <mergeCell ref="J40:J44"/>
    <mergeCell ref="L40:L44"/>
    <mergeCell ref="M40:M44"/>
    <mergeCell ref="A35:A44"/>
    <mergeCell ref="B35:B36"/>
    <mergeCell ref="C35:C36"/>
    <mergeCell ref="D35:E35"/>
    <mergeCell ref="G35:G39"/>
    <mergeCell ref="H35:H39"/>
    <mergeCell ref="D36:D39"/>
    <mergeCell ref="B37:C44"/>
    <mergeCell ref="D40:E40"/>
    <mergeCell ref="D41:D44"/>
    <mergeCell ref="G48:G52"/>
    <mergeCell ref="H48:H52"/>
    <mergeCell ref="B49:C57"/>
    <mergeCell ref="D49:D52"/>
    <mergeCell ref="D53:E53"/>
    <mergeCell ref="G53:G57"/>
    <mergeCell ref="H53:H57"/>
    <mergeCell ref="A46:A47"/>
    <mergeCell ref="B46:C47"/>
    <mergeCell ref="D46:E46"/>
    <mergeCell ref="F46:M46"/>
    <mergeCell ref="D47:E47"/>
    <mergeCell ref="Q14:X14"/>
    <mergeCell ref="D67:D70"/>
    <mergeCell ref="A61:A70"/>
    <mergeCell ref="D61:E61"/>
    <mergeCell ref="G61:G65"/>
    <mergeCell ref="H61:H65"/>
    <mergeCell ref="B62:C70"/>
    <mergeCell ref="D62:D65"/>
    <mergeCell ref="D66:E66"/>
    <mergeCell ref="G66:G70"/>
    <mergeCell ref="H66:H70"/>
    <mergeCell ref="A59:A60"/>
    <mergeCell ref="B59:C60"/>
    <mergeCell ref="D59:E59"/>
    <mergeCell ref="F59:M59"/>
    <mergeCell ref="D60:E60"/>
    <mergeCell ref="I53:I57"/>
    <mergeCell ref="J53:J57"/>
    <mergeCell ref="L53:L57"/>
    <mergeCell ref="M53:M57"/>
    <mergeCell ref="D54:D57"/>
    <mergeCell ref="B58:C58"/>
    <mergeCell ref="A48:A57"/>
    <mergeCell ref="D48:E48"/>
  </mergeCells>
  <phoneticPr fontId="1"/>
  <dataValidations count="2">
    <dataValidation type="list" allowBlank="1" showInputMessage="1" showErrorMessage="1" sqref="F21 F60 F34 F47">
      <formula1>$Z$20:$Z$24</formula1>
    </dataValidation>
    <dataValidation type="list" allowBlank="1" showInputMessage="1" showErrorMessage="1" sqref="J10:J13">
      <formula1>$Z$10:$Z$14</formula1>
    </dataValidation>
  </dataValidations>
  <printOptions horizontalCentered="1"/>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表紙</vt:lpstr>
      <vt:lpstr>要請内容の概要</vt:lpstr>
      <vt:lpstr>要請内容の概要 (記載例)</vt:lpstr>
      <vt:lpstr>【全体確認用】総括シート (様式) </vt:lpstr>
      <vt:lpstr>【全体確認用】総括シート (記載例)</vt:lpstr>
      <vt:lpstr>【一律用】対象店舗数 (様式)</vt:lpstr>
      <vt:lpstr>【一律用】対象店舗数 (記載例) </vt:lpstr>
      <vt:lpstr>【規模別用】対象店舗数 (様式)</vt:lpstr>
      <vt:lpstr>【規模別用】対象店舗数 (記載例) </vt:lpstr>
      <vt:lpstr>【まん防用】対象店舗数 (記載例)  </vt:lpstr>
      <vt:lpstr>【平均用】対象店舗数 (様式)  </vt:lpstr>
      <vt:lpstr>【平均用】対象店舗数 (記載例)  </vt:lpstr>
      <vt:lpstr>配分割合</vt:lpstr>
      <vt:lpstr>即時対応算定シート</vt:lpstr>
      <vt:lpstr>即時対応算定シート (記載例)</vt:lpstr>
      <vt:lpstr>集計貼付用</vt:lpstr>
      <vt:lpstr>確認貼付用</vt:lpstr>
      <vt:lpstr>'【まん防用】対象店舗数 (記載例)  '!Print_Area</vt:lpstr>
      <vt:lpstr>'【一律用】対象店舗数 (記載例) '!Print_Area</vt:lpstr>
      <vt:lpstr>'【一律用】対象店舗数 (様式)'!Print_Area</vt:lpstr>
      <vt:lpstr>'【規模別用】対象店舗数 (記載例) '!Print_Area</vt:lpstr>
      <vt:lpstr>'【規模別用】対象店舗数 (様式)'!Print_Area</vt:lpstr>
      <vt:lpstr>'【全体確認用】総括シート (記載例)'!Print_Area</vt:lpstr>
      <vt:lpstr>'【全体確認用】総括シート (様式) '!Print_Area</vt:lpstr>
      <vt:lpstr>'【平均用】対象店舗数 (記載例)  '!Print_Area</vt:lpstr>
      <vt:lpstr>'【平均用】対象店舗数 (様式)  '!Print_Area</vt:lpstr>
      <vt:lpstr>集計貼付用!Print_Area</vt:lpstr>
      <vt:lpstr>配分割合!Print_Area</vt:lpstr>
      <vt:lpstr>表紙!Print_Area</vt:lpstr>
      <vt:lpstr>要請内容の概要!Print_Area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矢部 智之（新型インフル・国際感染症室）</dc:creator>
  <cp:lastModifiedBy> 須田　翔大</cp:lastModifiedBy>
  <cp:lastPrinted>2021-04-30T13:54:39Z</cp:lastPrinted>
  <dcterms:created xsi:type="dcterms:W3CDTF">2018-09-20T07:10:21Z</dcterms:created>
  <dcterms:modified xsi:type="dcterms:W3CDTF">2021-04-30T14:19:16Z</dcterms:modified>
</cp:coreProperties>
</file>